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mc:AlternateContent xmlns:mc="http://schemas.openxmlformats.org/markup-compatibility/2006">
    <mc:Choice Requires="x15">
      <x15ac:absPath xmlns:x15ac="http://schemas.microsoft.com/office/spreadsheetml/2010/11/ac" url="https://fnccrassofr205-my.sharepoint.com/personal/s_hamdi_fnccr_asso_fr/Documents/"/>
    </mc:Choice>
  </mc:AlternateContent>
  <xr:revisionPtr revIDLastSave="0" documentId="8_{FD296874-CB4F-4485-B0C9-8DCCC9C359CD}" xr6:coauthVersionLast="47" xr6:coauthVersionMax="47" xr10:uidLastSave="{00000000-0000-0000-0000-000000000000}"/>
  <bookViews>
    <workbookView xWindow="-28920" yWindow="-120" windowWidth="29040" windowHeight="15720" tabRatio="715" firstSheet="3" activeTab="3" xr2:uid="{00000000-000D-0000-FFFF-FFFF00000000}"/>
  </bookViews>
  <sheets>
    <sheet name="Information" sheetId="1" r:id="rId1"/>
    <sheet name="Listes" sheetId="10" state="hidden" r:id="rId2"/>
    <sheet name="Données bâtiment" sheetId="2" r:id="rId3"/>
    <sheet name="Bilan énergétique"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PRX4qSQ3upHnTfWDzBPvWVvIsUW0T7pksmW03qSHoAU="/>
    </ext>
  </extLst>
</workbook>
</file>

<file path=xl/calcChain.xml><?xml version="1.0" encoding="utf-8"?>
<calcChain xmlns="http://schemas.openxmlformats.org/spreadsheetml/2006/main">
  <c r="S41" i="3" l="1"/>
  <c r="G42" i="3" l="1"/>
  <c r="F42" i="3"/>
  <c r="E42" i="3"/>
  <c r="E45" i="3"/>
  <c r="F17" i="3" l="1"/>
  <c r="F18" i="3"/>
  <c r="F19" i="3"/>
  <c r="F20" i="3"/>
  <c r="F21" i="3"/>
  <c r="F23" i="3"/>
  <c r="F16" i="3"/>
  <c r="J1" i="10"/>
  <c r="J2" i="10" s="1"/>
  <c r="J3" i="10" s="1"/>
  <c r="J4" i="10" s="1"/>
  <c r="J5" i="10" s="1"/>
  <c r="J6" i="10" s="1"/>
  <c r="J7" i="10" s="1"/>
  <c r="J8" i="10" s="1"/>
  <c r="J9" i="10" s="1"/>
  <c r="J10" i="10" s="1"/>
  <c r="J11" i="10" s="1"/>
  <c r="J12" i="10" s="1"/>
  <c r="J13" i="10" s="1"/>
  <c r="J14" i="10" s="1"/>
  <c r="J15" i="10" s="1"/>
  <c r="J16" i="10" s="1"/>
  <c r="J17" i="10" s="1"/>
  <c r="J18" i="10" s="1"/>
  <c r="J19" i="10" s="1"/>
  <c r="J20" i="10" s="1"/>
  <c r="J21" i="10" s="1"/>
  <c r="J22" i="10" s="1"/>
  <c r="J23" i="10" s="1"/>
  <c r="J24" i="10" s="1"/>
  <c r="J25" i="10" s="1"/>
  <c r="J26" i="10" s="1"/>
  <c r="J27" i="10" s="1"/>
  <c r="J28" i="10" s="1"/>
  <c r="J29" i="10" s="1"/>
  <c r="J30" i="10" s="1"/>
  <c r="J31" i="10" s="1"/>
  <c r="J32" i="10" s="1"/>
  <c r="J33" i="10" s="1"/>
  <c r="J34" i="10" s="1"/>
  <c r="J35" i="10" s="1"/>
  <c r="J36" i="10" s="1"/>
  <c r="J37" i="10" s="1"/>
  <c r="J38" i="10" s="1"/>
  <c r="J39" i="10" s="1"/>
  <c r="J40" i="10" s="1"/>
  <c r="J41" i="10" s="1"/>
  <c r="J42" i="10" s="1"/>
  <c r="J43" i="10" s="1"/>
  <c r="J44" i="10" s="1"/>
  <c r="J45" i="10" s="1"/>
  <c r="J46" i="10" s="1"/>
  <c r="J47" i="10" s="1"/>
  <c r="J48" i="10" s="1"/>
  <c r="J49" i="10" s="1"/>
  <c r="J50" i="10" s="1"/>
  <c r="Q43" i="3"/>
  <c r="Q42" i="3"/>
  <c r="S42" i="3" s="1"/>
  <c r="I17" i="3"/>
  <c r="I18" i="3"/>
  <c r="I19" i="3"/>
  <c r="I20" i="3"/>
  <c r="I21" i="3"/>
  <c r="I23" i="3"/>
  <c r="I16" i="3"/>
  <c r="Q44" i="3" l="1"/>
  <c r="S44" i="3" s="1"/>
  <c r="S43" i="3"/>
  <c r="G17" i="3"/>
  <c r="G18" i="3"/>
  <c r="G19" i="3"/>
  <c r="G20" i="3"/>
  <c r="G21" i="3"/>
  <c r="G23" i="3"/>
  <c r="G16" i="3"/>
  <c r="Q45" i="3" l="1"/>
  <c r="S45" i="3" s="1"/>
  <c r="Q46" i="3"/>
  <c r="S46" i="3" s="1"/>
  <c r="C45" i="3"/>
  <c r="Q47" i="3" l="1"/>
  <c r="S47" i="3" s="1"/>
  <c r="D36" i="3"/>
  <c r="Q48" i="3" l="1"/>
  <c r="S48" i="3" s="1"/>
  <c r="B48" i="3"/>
  <c r="R47" i="3" l="1"/>
  <c r="R42" i="3"/>
  <c r="R41" i="3"/>
  <c r="R43" i="3"/>
  <c r="R44" i="3"/>
  <c r="R45" i="3"/>
  <c r="R46" i="3"/>
  <c r="R48" i="3"/>
  <c r="Q49" i="3"/>
  <c r="S49" i="3" s="1"/>
  <c r="D17" i="3"/>
  <c r="D21" i="3"/>
  <c r="D19" i="3"/>
  <c r="D20" i="3"/>
  <c r="D16" i="3"/>
  <c r="D18" i="3"/>
  <c r="D23" i="3"/>
  <c r="R49" i="3" l="1"/>
  <c r="Q50" i="3"/>
  <c r="S50" i="3" l="1"/>
  <c r="R50" i="3"/>
  <c r="Q51" i="3"/>
  <c r="S51" i="3" l="1"/>
  <c r="R51" i="3"/>
  <c r="Q52" i="3"/>
  <c r="S52" i="3" l="1"/>
  <c r="R52" i="3"/>
  <c r="Q53" i="3"/>
  <c r="S53" i="3" l="1"/>
  <c r="R53" i="3"/>
  <c r="Q54" i="3"/>
  <c r="S54" i="3" l="1"/>
  <c r="R54" i="3"/>
  <c r="Q55" i="3"/>
  <c r="S55" i="3" l="1"/>
  <c r="R55" i="3"/>
  <c r="Q56" i="3"/>
  <c r="S56" i="3" l="1"/>
  <c r="R56" i="3"/>
  <c r="Q57" i="3"/>
  <c r="S57" i="3" l="1"/>
  <c r="R57" i="3"/>
  <c r="Q58" i="3"/>
  <c r="S58" i="3" l="1"/>
  <c r="R58" i="3"/>
  <c r="Q59" i="3"/>
  <c r="S59" i="3" l="1"/>
  <c r="R59" i="3"/>
  <c r="Q60" i="3"/>
  <c r="S60" i="3" l="1"/>
  <c r="R6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tc={1A064ADD-0155-41E8-BD20-C2E992119529}</author>
    <author>tc={52F4976C-0487-4BEC-90FF-D776D8ED298C}</author>
  </authors>
  <commentList>
    <comment ref="D4" authorId="0" shapeId="0" xr:uid="{1A064ADD-0155-41E8-BD20-C2E992119529}">
      <text>
        <t>[Threaded comment]
Your version of Excel allows you to read this threaded comment; however, any edits to it will get removed if the file is opened in a newer version of Excel. Learn more: https://go.microsoft.com/fwlink/?linkid=870924
Comment:
    Peut être rajouter un tableau des coefficient de conversion par territoire
Reply:
    En vrai c’est que pour le chauffage non ?</t>
      </text>
    </comment>
    <comment ref="B9" authorId="1" shapeId="0" xr:uid="{52F4976C-0487-4BEC-90FF-D776D8ED298C}">
      <text>
        <t>[Threaded comment]
Your version of Excel allows you to read this threaded comment; however, any edits to it will get removed if the file is opened in a newer version of Excel. Learn more: https://go.microsoft.com/fwlink/?linkid=870924
Comment:
    Supprimer réseau urbain;
Reply:
    Bois plaquette + bois granulés</t>
      </text>
    </comment>
  </commentList>
</comments>
</file>

<file path=xl/sharedStrings.xml><?xml version="1.0" encoding="utf-8"?>
<sst xmlns="http://schemas.openxmlformats.org/spreadsheetml/2006/main" count="165" uniqueCount="153">
  <si>
    <t>Ce tableur est constitué de différents onglet permettant de synthétiser les données de l'audit de façon normalisé. Il permet de plus de les mettre à jour à posteriori, et peut ainsi constituer un outil 
d'aide à la décision pour el maître d'ouvrage.</t>
  </si>
  <si>
    <t xml:space="preserve">Données bâtiment </t>
  </si>
  <si>
    <t>Contient les données administratives du bâtiment. La surface (plancher), les DJU et le nombre d'occupants sont utilisés dans les autres onglets pour les calculs automatiques</t>
  </si>
  <si>
    <t>Bilan énergétique</t>
  </si>
  <si>
    <t>Reporte les données de l'état actuel du bâtiment. Il comprend les données de consommation, de production PV, de conformité réglementaire (DPE, DEET…) et 
les budgets de fluide et de maintenance correspondants (TTC).</t>
  </si>
  <si>
    <t>Dans les différents onglets:</t>
  </si>
  <si>
    <t>Données à saisir</t>
  </si>
  <si>
    <t xml:space="preserve">Données calculées </t>
  </si>
  <si>
    <t>Données à saisir si soumis DEET</t>
  </si>
  <si>
    <t>Electricité</t>
  </si>
  <si>
    <t>Faible</t>
  </si>
  <si>
    <t>Consommations réelles</t>
  </si>
  <si>
    <r>
      <t>≈ ou &lt;Rat</t>
    </r>
    <r>
      <rPr>
        <vertAlign val="subscript"/>
        <sz val="11"/>
        <color theme="1"/>
        <rFont val="Calibri"/>
        <family val="2"/>
        <scheme val="minor"/>
      </rPr>
      <t>ref</t>
    </r>
  </si>
  <si>
    <t>Oui</t>
  </si>
  <si>
    <t>Factures</t>
  </si>
  <si>
    <t>Absolues</t>
  </si>
  <si>
    <t>Local vacant</t>
  </si>
  <si>
    <t>Fioul</t>
  </si>
  <si>
    <t>Moyen</t>
  </si>
  <si>
    <t>Consommations théoriques</t>
  </si>
  <si>
    <r>
      <t>≫Rat</t>
    </r>
    <r>
      <rPr>
        <vertAlign val="subscript"/>
        <sz val="11"/>
        <color theme="1"/>
        <rFont val="Calibri"/>
        <family val="2"/>
        <scheme val="minor"/>
      </rPr>
      <t>ref</t>
    </r>
  </si>
  <si>
    <t>Non</t>
  </si>
  <si>
    <t>Comptage/sous-comptage</t>
  </si>
  <si>
    <t>Relatives</t>
  </si>
  <si>
    <t>Acceuil petite enfance</t>
  </si>
  <si>
    <t>Gaz</t>
  </si>
  <si>
    <t>Fort</t>
  </si>
  <si>
    <r>
      <t>&gt;Rat</t>
    </r>
    <r>
      <rPr>
        <vertAlign val="subscript"/>
        <sz val="11"/>
        <color theme="1"/>
        <rFont val="Calibri"/>
        <family val="2"/>
        <scheme val="minor"/>
      </rPr>
      <t>ref</t>
    </r>
  </si>
  <si>
    <t>Estimation théorique</t>
  </si>
  <si>
    <t>Audiovisuel - Radio - TV</t>
  </si>
  <si>
    <t>Chauffage urbain</t>
  </si>
  <si>
    <t>Mesure</t>
  </si>
  <si>
    <t>Bureaux - Banque</t>
  </si>
  <si>
    <t>Bois granulés</t>
  </si>
  <si>
    <t>Services Publics - Mairie</t>
  </si>
  <si>
    <t>Bois plaquettes</t>
  </si>
  <si>
    <t>Services Publics – Locaux Techniques</t>
  </si>
  <si>
    <t>Géothermie</t>
  </si>
  <si>
    <t>Commerce - Grande Surface Alimentaire - Supérette</t>
  </si>
  <si>
    <t>Aérothermie</t>
  </si>
  <si>
    <t>Commerces et services de détail - Equipement de la personne &amp; loisirs</t>
  </si>
  <si>
    <t>Autres</t>
  </si>
  <si>
    <t>Commerces et services de détail - Alimentaire</t>
  </si>
  <si>
    <t>Halles et marchés couverts</t>
  </si>
  <si>
    <t>Culture et spectacles</t>
  </si>
  <si>
    <t>Bibliothèque et médiathèque</t>
  </si>
  <si>
    <t>Enseignement Primaire</t>
  </si>
  <si>
    <t>Enseignement Secondaire - collège</t>
  </si>
  <si>
    <t>Enseignement Secondaire - lycée</t>
  </si>
  <si>
    <t>Enseignement Supérieur</t>
  </si>
  <si>
    <t>Enseignement - Formation continue pour adultes</t>
  </si>
  <si>
    <t>Etablissement de nuit et de loisirs</t>
  </si>
  <si>
    <t>Hébergement touristique de courte durée (auberge de jeunesse, centre-sportif, colonies de vacances, gîte d'étape et refuge de montagne)</t>
  </si>
  <si>
    <t>Imprimerie et reprographie</t>
  </si>
  <si>
    <t>Laboratoires</t>
  </si>
  <si>
    <t>Locaux associatifs</t>
  </si>
  <si>
    <t>Logistique</t>
  </si>
  <si>
    <t>Parc d'expositions</t>
  </si>
  <si>
    <t>Restauration</t>
  </si>
  <si>
    <t>Salle polyvalente</t>
  </si>
  <si>
    <t>Salles serveurs et centres d'exploitation informatique</t>
  </si>
  <si>
    <t>Santé - Centre hospitalier public</t>
  </si>
  <si>
    <t>Santé - Etablissements médico-sociaux</t>
  </si>
  <si>
    <t>Sports - Gymnase</t>
  </si>
  <si>
    <t>Sports - Autres</t>
  </si>
  <si>
    <t>Sports - Piscine</t>
  </si>
  <si>
    <t>Stationnement</t>
  </si>
  <si>
    <t>Terrain de camping</t>
  </si>
  <si>
    <t>Transport (gare, aéroport, locaux de transport urbain)</t>
  </si>
  <si>
    <t>Données bâtiment</t>
  </si>
  <si>
    <t>En rouge,
données obligatoires sur cet onglet</t>
  </si>
  <si>
    <t>Nom du bureau d'étude</t>
  </si>
  <si>
    <t>Mois/Année de l'audit</t>
  </si>
  <si>
    <t>Commune</t>
  </si>
  <si>
    <t>Code postal</t>
  </si>
  <si>
    <t>Nom du bâtiment</t>
  </si>
  <si>
    <t>Type de bâtiment (cf normalisation)</t>
  </si>
  <si>
    <t>Typologie secondaire du bâtiment (si concerné)</t>
  </si>
  <si>
    <t>Année/période de construction</t>
  </si>
  <si>
    <r>
      <t>Surface totale de plancher (S</t>
    </r>
    <r>
      <rPr>
        <vertAlign val="subscript"/>
        <sz val="10"/>
        <color rgb="FFFF0000"/>
        <rFont val="Arial"/>
        <family val="2"/>
      </rPr>
      <t>plancher</t>
    </r>
    <r>
      <rPr>
        <sz val="10"/>
        <color rgb="FFFF0000"/>
        <rFont val="Arial"/>
        <family val="2"/>
      </rPr>
      <t>)</t>
    </r>
  </si>
  <si>
    <t xml:space="preserve">m² </t>
  </si>
  <si>
    <t>Surface Hors d'Œuvre Nette (SHON)</t>
  </si>
  <si>
    <t>Surface climatisée estimée</t>
  </si>
  <si>
    <t>DJU référence site pour l'année de l'audit (en °.j) (le cas échéant)</t>
  </si>
  <si>
    <t>Nombre moyen d'occupants du bâtiment par jour</t>
  </si>
  <si>
    <t>Référence OPERAT</t>
  </si>
  <si>
    <t>Etat des lieux</t>
  </si>
  <si>
    <t>Données indicatives à saisir
(facultatives)</t>
  </si>
  <si>
    <t>Données à saisir
 si soumis DEET</t>
  </si>
  <si>
    <t>Les indicateurs fournies correspondent à des</t>
  </si>
  <si>
    <t>Hypothèses pour mise à jour</t>
  </si>
  <si>
    <t>Energie principal de chauffage</t>
  </si>
  <si>
    <t>Coefficient de conversion EF/EP par ZNI</t>
  </si>
  <si>
    <t>Répartition par usage</t>
  </si>
  <si>
    <t>Approximation énergie primaire MWh/an</t>
  </si>
  <si>
    <t>Energie finale
MWh/an</t>
  </si>
  <si>
    <t>% du total</t>
  </si>
  <si>
    <t>k Euros 
par an (TTC)</t>
  </si>
  <si>
    <t>%</t>
  </si>
  <si>
    <t xml:space="preserve">kWh Ef /m² </t>
  </si>
  <si>
    <t xml:space="preserve">Comparaison à des ratios de références
</t>
  </si>
  <si>
    <t>Prix unitaire (€/kWh)</t>
  </si>
  <si>
    <t>Source de
 l'évaluation</t>
  </si>
  <si>
    <t>Chauffage (le cas échéant)</t>
  </si>
  <si>
    <t xml:space="preserve">Eau chaude sanitaire </t>
  </si>
  <si>
    <t xml:space="preserve">Cuisine </t>
  </si>
  <si>
    <t xml:space="preserve">Ventilation </t>
  </si>
  <si>
    <t xml:space="preserve">Eclairage </t>
  </si>
  <si>
    <t xml:space="preserve">Auxiliaires </t>
  </si>
  <si>
    <t>Climatisation</t>
  </si>
  <si>
    <t xml:space="preserve">Autres usages de l'électricité  </t>
  </si>
  <si>
    <t>Facteur solaire</t>
  </si>
  <si>
    <t>Murs</t>
  </si>
  <si>
    <t>Baies/Menuiseries</t>
  </si>
  <si>
    <t>Toiture</t>
  </si>
  <si>
    <t>Ponts thermiques</t>
  </si>
  <si>
    <t>Impact carbone</t>
  </si>
  <si>
    <r>
      <t>Emissions CO</t>
    </r>
    <r>
      <rPr>
        <vertAlign val="subscript"/>
        <sz val="10"/>
        <color theme="1"/>
        <rFont val="Arial"/>
        <family val="2"/>
      </rPr>
      <t>2</t>
    </r>
    <r>
      <rPr>
        <sz val="10"/>
        <color theme="1"/>
        <rFont val="Arial"/>
        <family val="2"/>
      </rPr>
      <t xml:space="preserve"> </t>
    </r>
  </si>
  <si>
    <t>t CO2 eq/an</t>
  </si>
  <si>
    <t>Production PV sur site</t>
  </si>
  <si>
    <t>MWh/an autoconsommés</t>
  </si>
  <si>
    <t>MWh/an injection réseau</t>
  </si>
  <si>
    <t>MWh/an total</t>
  </si>
  <si>
    <t>Production PV sur Site</t>
  </si>
  <si>
    <t>Données étiquettes énergie et émissions</t>
  </si>
  <si>
    <t>Consommation kWhEp/m²/an</t>
  </si>
  <si>
    <r>
      <t>Emissions CO2 kgCO</t>
    </r>
    <r>
      <rPr>
        <vertAlign val="subscript"/>
        <sz val="10"/>
        <color theme="1"/>
        <rFont val="Arial"/>
        <family val="2"/>
      </rPr>
      <t>2eq</t>
    </r>
    <r>
      <rPr>
        <sz val="10"/>
        <color theme="1"/>
        <rFont val="Arial"/>
        <family val="2"/>
      </rPr>
      <t>/m²/an</t>
    </r>
  </si>
  <si>
    <t>Valeurs initiales</t>
  </si>
  <si>
    <t>DEET et BACS</t>
  </si>
  <si>
    <t>Année</t>
  </si>
  <si>
    <t>Facture énergétique</t>
  </si>
  <si>
    <t>Coût d'exploitation/
maintenance
 année</t>
  </si>
  <si>
    <t xml:space="preserve">Consommation de réf DEET 
MWh/an </t>
  </si>
  <si>
    <t>Valeurs absolues
 ou relatives</t>
  </si>
  <si>
    <t>Début de l'année de reférence DEET 
(mois-(20)année)</t>
  </si>
  <si>
    <t>Objectif DEET 2030 (MWh/an)</t>
  </si>
  <si>
    <t>Objectif DEET 2040
(MWh/an)</t>
  </si>
  <si>
    <t>Objectif DEET 2050  (MWh/an)</t>
  </si>
  <si>
    <t xml:space="preserve">Soumis Décret BACS </t>
  </si>
  <si>
    <t>Indicateur d'écart ou de conformité</t>
  </si>
  <si>
    <t xml:space="preserve">Consommations d'eau </t>
  </si>
  <si>
    <r>
      <t>Total m</t>
    </r>
    <r>
      <rPr>
        <vertAlign val="superscript"/>
        <sz val="10"/>
        <color theme="1"/>
        <rFont val="Arial"/>
        <family val="2"/>
      </rPr>
      <t>3</t>
    </r>
    <r>
      <rPr>
        <sz val="10"/>
        <color theme="1"/>
        <rFont val="Arial"/>
        <family val="2"/>
      </rPr>
      <t>/an</t>
    </r>
  </si>
  <si>
    <r>
      <t>Ratio m</t>
    </r>
    <r>
      <rPr>
        <vertAlign val="superscript"/>
        <sz val="10"/>
        <color theme="1"/>
        <rFont val="Arial"/>
        <family val="2"/>
      </rPr>
      <t>3</t>
    </r>
    <r>
      <rPr>
        <sz val="10"/>
        <color theme="1"/>
        <rFont val="Arial"/>
        <family val="2"/>
      </rPr>
      <t>/usager</t>
    </r>
  </si>
  <si>
    <t>k€ /an</t>
  </si>
  <si>
    <r>
      <t>€ /m</t>
    </r>
    <r>
      <rPr>
        <vertAlign val="superscript"/>
        <sz val="10"/>
        <color theme="1"/>
        <rFont val="Arial"/>
        <family val="2"/>
      </rPr>
      <t>3-</t>
    </r>
  </si>
  <si>
    <t>Source de
l'évaluation</t>
  </si>
  <si>
    <t>Consommations d'eau (froide et chaude)</t>
  </si>
  <si>
    <t>Coûts d'exploitation</t>
  </si>
  <si>
    <t>Scénario 0</t>
  </si>
  <si>
    <t>Facture énergétique
(k€ TTC/an)</t>
  </si>
  <si>
    <t>Coût de maintenance à l'année
(exploitation, maintenance, changement d'équipement)
 (k€ TTC/an)</t>
  </si>
  <si>
    <t>Vente électricité PV 
(k€ TTC/an)</t>
  </si>
  <si>
    <t xml:space="preserve">Coût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</si>
</sst>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mmmm\-yy;@"/>
    <numFmt numFmtId="165" formatCode="0.000"/>
    <numFmt numFmtId="166" formatCode="[$-40C]mmm\-yy;@"/>
  </numFmts>
  <fonts count="15">
    <font>
      <sz val="11"/>
      <color theme="1"/>
      <name val="Calibri"/>
      <scheme val="minor"/>
    </font>
    <font>
      <sz val="11"/>
      <color theme="1"/>
      <name val="Calibri"/>
      <family val="2"/>
      <scheme val="minor"/>
    </font>
    <font>
      <sz val="11"/>
      <color theme="1"/>
      <name val="Calibri"/>
      <family val="2"/>
    </font>
    <font>
      <sz val="10"/>
      <color rgb="FFFF0000"/>
      <name val="Arial"/>
      <family val="2"/>
    </font>
    <font>
      <sz val="10"/>
      <color theme="1"/>
      <name val="Arial"/>
      <family val="2"/>
    </font>
    <font>
      <b/>
      <sz val="10"/>
      <color theme="1"/>
      <name val="Arial"/>
      <family val="2"/>
    </font>
    <font>
      <vertAlign val="subscript"/>
      <sz val="10"/>
      <color rgb="FFFF0000"/>
      <name val="Arial"/>
      <family val="2"/>
    </font>
    <font>
      <b/>
      <sz val="10"/>
      <color theme="0"/>
      <name val="Arial"/>
      <family val="2"/>
    </font>
    <font>
      <vertAlign val="subscript"/>
      <sz val="11"/>
      <color theme="1"/>
      <name val="Calibri"/>
      <family val="2"/>
      <scheme val="minor"/>
    </font>
    <font>
      <vertAlign val="subscript"/>
      <sz val="10"/>
      <color theme="1"/>
      <name val="Arial"/>
      <family val="2"/>
    </font>
    <font>
      <vertAlign val="superscript"/>
      <sz val="10"/>
      <color theme="1"/>
      <name val="Arial"/>
      <family val="2"/>
    </font>
    <font>
      <b/>
      <sz val="14"/>
      <color theme="1"/>
      <name val="Arial"/>
      <family val="2"/>
    </font>
    <font>
      <sz val="10"/>
      <name val="Arial"/>
      <family val="2"/>
    </font>
    <font>
      <sz val="11"/>
      <color theme="1"/>
      <name val="Calibri"/>
      <family val="2"/>
      <scheme val="minor"/>
    </font>
    <font>
      <sz val="8"/>
      <name val="Calibri"/>
      <family val="2"/>
      <scheme val="minor"/>
    </font>
  </fonts>
  <fills count="21">
    <fill>
      <patternFill patternType="none"/>
    </fill>
    <fill>
      <patternFill patternType="gray125"/>
    </fill>
    <fill>
      <patternFill patternType="solid">
        <fgColor rgb="FFC2D69B"/>
        <bgColor rgb="FFC2D69B"/>
      </patternFill>
    </fill>
    <fill>
      <patternFill patternType="solid">
        <fgColor rgb="FFB6DDE8"/>
        <bgColor rgb="FFB6DDE8"/>
      </patternFill>
    </fill>
    <fill>
      <patternFill patternType="solid">
        <fgColor rgb="FFFFFFFF"/>
        <bgColor rgb="FFFFFFFF"/>
      </patternFill>
    </fill>
    <fill>
      <patternFill patternType="solid">
        <fgColor rgb="FF660066"/>
        <bgColor rgb="FFFABF8F"/>
      </patternFill>
    </fill>
    <fill>
      <patternFill patternType="solid">
        <fgColor rgb="FFFF0000"/>
        <bgColor indexed="64"/>
      </patternFill>
    </fill>
    <fill>
      <patternFill patternType="solid">
        <fgColor theme="0"/>
        <bgColor rgb="FFFABF8F"/>
      </patternFill>
    </fill>
    <fill>
      <patternFill patternType="solid">
        <fgColor theme="0"/>
        <bgColor indexed="64"/>
      </patternFill>
    </fill>
    <fill>
      <patternFill patternType="solid">
        <fgColor theme="6" tint="0.59999389629810485"/>
        <bgColor rgb="FFC2D69B"/>
      </patternFill>
    </fill>
    <fill>
      <patternFill patternType="solid">
        <fgColor theme="6" tint="0.59999389629810485"/>
        <bgColor rgb="FFB6D7A8"/>
      </patternFill>
    </fill>
    <fill>
      <patternFill patternType="solid">
        <fgColor theme="6" tint="0.59999389629810485"/>
        <bgColor indexed="64"/>
      </patternFill>
    </fill>
    <fill>
      <patternFill patternType="solid">
        <fgColor theme="2" tint="-4.9989318521683403E-2"/>
        <bgColor indexed="64"/>
      </patternFill>
    </fill>
    <fill>
      <patternFill patternType="solid">
        <fgColor theme="0" tint="-0.14999847407452621"/>
        <bgColor indexed="64"/>
      </patternFill>
    </fill>
    <fill>
      <patternFill patternType="solid">
        <fgColor theme="2" tint="-4.9989318521683403E-2"/>
        <bgColor rgb="FFD8D8D8"/>
      </patternFill>
    </fill>
    <fill>
      <patternFill patternType="solid">
        <fgColor theme="7" tint="0.59999389629810485"/>
        <bgColor indexed="64"/>
      </patternFill>
    </fill>
    <fill>
      <patternFill patternType="solid">
        <fgColor theme="0"/>
        <bgColor rgb="FFC2D69B"/>
      </patternFill>
    </fill>
    <fill>
      <patternFill patternType="solid">
        <fgColor theme="0" tint="-4.9989318521683403E-2"/>
        <bgColor indexed="64"/>
      </patternFill>
    </fill>
    <fill>
      <patternFill patternType="solid">
        <fgColor theme="0" tint="-0.14999847407452621"/>
        <bgColor rgb="FFC2D69B"/>
      </patternFill>
    </fill>
    <fill>
      <patternFill patternType="solid">
        <fgColor theme="0"/>
        <bgColor rgb="FFB8CCE4"/>
      </patternFill>
    </fill>
    <fill>
      <patternFill patternType="solid">
        <fgColor theme="0"/>
        <bgColor rgb="FFB6D7A8"/>
      </patternFill>
    </fill>
  </fills>
  <borders count="41">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theme="1"/>
      </bottom>
      <diagonal/>
    </border>
    <border>
      <left style="thin">
        <color theme="1"/>
      </left>
      <right/>
      <top style="thin">
        <color theme="1"/>
      </top>
      <bottom style="thin">
        <color rgb="FF000000"/>
      </bottom>
      <diagonal/>
    </border>
    <border>
      <left/>
      <right/>
      <top style="thin">
        <color theme="1"/>
      </top>
      <bottom style="thin">
        <color rgb="FF000000"/>
      </bottom>
      <diagonal/>
    </border>
    <border>
      <left style="thin">
        <color theme="1"/>
      </left>
      <right style="thin">
        <color rgb="FF000000"/>
      </right>
      <top style="thin">
        <color rgb="FF000000"/>
      </top>
      <bottom style="thin">
        <color rgb="FF000000"/>
      </bottom>
      <diagonal/>
    </border>
    <border>
      <left style="thin">
        <color theme="1"/>
      </left>
      <right style="thin">
        <color rgb="FF000000"/>
      </right>
      <top style="thin">
        <color rgb="FF000000"/>
      </top>
      <bottom style="thin">
        <color theme="1"/>
      </bottom>
      <diagonal/>
    </border>
    <border>
      <left style="thin">
        <color rgb="FF000000"/>
      </left>
      <right style="thin">
        <color theme="1"/>
      </right>
      <top style="thin">
        <color rgb="FF000000"/>
      </top>
      <bottom style="thin">
        <color theme="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3" fillId="0" borderId="2"/>
  </cellStyleXfs>
  <cellXfs count="151">
    <xf numFmtId="0" fontId="0" fillId="0" borderId="0" xfId="0"/>
    <xf numFmtId="0" fontId="5" fillId="0" borderId="0" xfId="0" applyFont="1"/>
    <xf numFmtId="0" fontId="4" fillId="0" borderId="1" xfId="0" applyFont="1" applyBorder="1"/>
    <xf numFmtId="0" fontId="4" fillId="0" borderId="5" xfId="0" applyFont="1" applyBorder="1"/>
    <xf numFmtId="0" fontId="4" fillId="0" borderId="3" xfId="0" applyFont="1" applyBorder="1"/>
    <xf numFmtId="0" fontId="4" fillId="0" borderId="5" xfId="0" applyFont="1" applyBorder="1" applyAlignment="1">
      <alignment horizontal="center" vertical="top"/>
    </xf>
    <xf numFmtId="0" fontId="4" fillId="0" borderId="1" xfId="0" applyFont="1" applyBorder="1" applyAlignment="1">
      <alignment horizontal="center" vertical="center" wrapText="1"/>
    </xf>
    <xf numFmtId="0" fontId="4" fillId="0" borderId="5" xfId="0" applyFont="1" applyBorder="1" applyAlignment="1">
      <alignment horizontal="center"/>
    </xf>
    <xf numFmtId="0" fontId="4" fillId="0" borderId="1" xfId="0" applyFont="1" applyBorder="1" applyAlignment="1">
      <alignment horizontal="center" vertical="center"/>
    </xf>
    <xf numFmtId="0" fontId="4" fillId="0" borderId="0" xfId="0" applyFont="1"/>
    <xf numFmtId="0" fontId="2" fillId="0" borderId="2" xfId="0" applyFont="1" applyBorder="1"/>
    <xf numFmtId="0" fontId="0" fillId="0" borderId="2" xfId="0" applyBorder="1"/>
    <xf numFmtId="1" fontId="4" fillId="0" borderId="11" xfId="0" applyNumberFormat="1" applyFont="1" applyBorder="1" applyAlignment="1">
      <alignment horizontal="center" vertical="center"/>
    </xf>
    <xf numFmtId="0" fontId="4" fillId="0" borderId="2" xfId="0" applyFont="1" applyBorder="1" applyAlignment="1">
      <alignment horizontal="center" vertical="center"/>
    </xf>
    <xf numFmtId="164" fontId="0" fillId="0" borderId="0" xfId="0" applyNumberFormat="1"/>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xf numFmtId="0" fontId="4" fillId="0" borderId="11" xfId="0" applyFont="1" applyBorder="1" applyAlignment="1">
      <alignment horizontal="center" vertical="center" wrapText="1"/>
    </xf>
    <xf numFmtId="0" fontId="4" fillId="0" borderId="11" xfId="0" applyFont="1" applyBorder="1" applyAlignment="1">
      <alignment horizontal="center"/>
    </xf>
    <xf numFmtId="0" fontId="4" fillId="0" borderId="11" xfId="0" applyFont="1" applyBorder="1"/>
    <xf numFmtId="9" fontId="4" fillId="0" borderId="11" xfId="0" applyNumberFormat="1" applyFont="1" applyBorder="1" applyAlignment="1">
      <alignment horizontal="center"/>
    </xf>
    <xf numFmtId="1" fontId="4" fillId="0" borderId="11" xfId="0" applyNumberFormat="1" applyFont="1" applyBorder="1" applyAlignment="1">
      <alignment horizontal="center"/>
    </xf>
    <xf numFmtId="0" fontId="4" fillId="0" borderId="11" xfId="0" applyFont="1" applyBorder="1" applyAlignment="1">
      <alignment horizontal="center" vertical="center"/>
    </xf>
    <xf numFmtId="2" fontId="4" fillId="0" borderId="11" xfId="0" applyNumberFormat="1" applyFont="1" applyBorder="1" applyAlignment="1">
      <alignment horizontal="center"/>
    </xf>
    <xf numFmtId="9" fontId="4" fillId="13" borderId="2" xfId="0" applyNumberFormat="1" applyFont="1" applyFill="1" applyBorder="1" applyAlignment="1">
      <alignment horizontal="center"/>
    </xf>
    <xf numFmtId="1" fontId="4" fillId="13" borderId="2" xfId="0" applyNumberFormat="1" applyFont="1" applyFill="1" applyBorder="1" applyAlignment="1">
      <alignment horizontal="center"/>
    </xf>
    <xf numFmtId="0" fontId="4" fillId="13" borderId="2" xfId="0" applyFont="1" applyFill="1" applyBorder="1" applyAlignment="1">
      <alignment horizontal="center" vertical="center"/>
    </xf>
    <xf numFmtId="2" fontId="4" fillId="13" borderId="2" xfId="0" applyNumberFormat="1" applyFont="1" applyFill="1" applyBorder="1" applyAlignment="1">
      <alignment horizontal="center"/>
    </xf>
    <xf numFmtId="0" fontId="4" fillId="0" borderId="8" xfId="0" applyFont="1" applyBorder="1"/>
    <xf numFmtId="0" fontId="5" fillId="0" borderId="2" xfId="0" applyFont="1" applyBorder="1"/>
    <xf numFmtId="0" fontId="4" fillId="0" borderId="11" xfId="0" applyFont="1" applyBorder="1" applyAlignment="1">
      <alignment horizontal="center" vertical="top"/>
    </xf>
    <xf numFmtId="0" fontId="7" fillId="7" borderId="11" xfId="0" applyFont="1" applyFill="1" applyBorder="1" applyAlignment="1">
      <alignment horizontal="center" vertical="center"/>
    </xf>
    <xf numFmtId="0" fontId="5" fillId="0" borderId="29" xfId="0" applyFont="1" applyBorder="1"/>
    <xf numFmtId="0" fontId="5" fillId="4" borderId="24" xfId="0" applyFont="1" applyFill="1" applyBorder="1" applyAlignment="1">
      <alignment horizontal="center"/>
    </xf>
    <xf numFmtId="0" fontId="5" fillId="0" borderId="24" xfId="0" applyFont="1" applyBorder="1" applyAlignment="1">
      <alignment horizontal="center"/>
    </xf>
    <xf numFmtId="1" fontId="5" fillId="0" borderId="24" xfId="0" applyNumberFormat="1" applyFont="1" applyBorder="1" applyAlignment="1">
      <alignment horizontal="center"/>
    </xf>
    <xf numFmtId="0" fontId="4" fillId="18" borderId="2" xfId="0" applyFont="1" applyFill="1" applyBorder="1" applyAlignment="1">
      <alignment horizontal="center"/>
    </xf>
    <xf numFmtId="0" fontId="4" fillId="11" borderId="11" xfId="0" applyFont="1" applyFill="1" applyBorder="1" applyAlignment="1" applyProtection="1">
      <alignment horizontal="center" vertical="center"/>
      <protection locked="0"/>
    </xf>
    <xf numFmtId="0" fontId="4" fillId="9" borderId="11" xfId="0" applyFont="1" applyFill="1" applyBorder="1" applyAlignment="1" applyProtection="1">
      <alignment horizontal="center"/>
      <protection locked="0"/>
    </xf>
    <xf numFmtId="0" fontId="4" fillId="9" borderId="11" xfId="0" applyFont="1" applyFill="1" applyBorder="1" applyProtection="1">
      <protection locked="0"/>
    </xf>
    <xf numFmtId="1" fontId="4" fillId="9" borderId="11" xfId="0" applyNumberFormat="1" applyFont="1" applyFill="1" applyBorder="1" applyAlignment="1" applyProtection="1">
      <alignment horizontal="center"/>
      <protection locked="0"/>
    </xf>
    <xf numFmtId="0" fontId="4" fillId="0" borderId="11" xfId="0" applyFont="1" applyBorder="1" applyAlignment="1">
      <alignment vertical="center" wrapText="1"/>
    </xf>
    <xf numFmtId="0" fontId="3" fillId="0" borderId="11" xfId="0" applyFont="1" applyBorder="1" applyAlignment="1">
      <alignment vertical="center" wrapText="1"/>
    </xf>
    <xf numFmtId="0" fontId="3" fillId="0" borderId="11" xfId="0" applyFont="1" applyBorder="1"/>
    <xf numFmtId="0" fontId="4" fillId="9" borderId="1" xfId="0" applyFont="1" applyFill="1" applyBorder="1" applyAlignment="1" applyProtection="1">
      <alignment horizontal="center" vertical="center"/>
      <protection locked="0"/>
    </xf>
    <xf numFmtId="0" fontId="4" fillId="0" borderId="0" xfId="0" applyFont="1" applyAlignment="1">
      <alignment horizontal="center"/>
    </xf>
    <xf numFmtId="9" fontId="4" fillId="8" borderId="11" xfId="0" applyNumberFormat="1" applyFont="1" applyFill="1" applyBorder="1" applyAlignment="1">
      <alignment horizontal="center" vertical="center" wrapText="1"/>
    </xf>
    <xf numFmtId="0" fontId="4" fillId="16" borderId="11" xfId="0" applyFont="1" applyFill="1" applyBorder="1" applyAlignment="1">
      <alignment horizontal="center" vertical="center" wrapText="1"/>
    </xf>
    <xf numFmtId="0" fontId="4" fillId="0" borderId="5" xfId="0" applyFont="1" applyBorder="1" applyAlignment="1">
      <alignment vertical="center"/>
    </xf>
    <xf numFmtId="0" fontId="4" fillId="9" borderId="15" xfId="0" applyFont="1" applyFill="1" applyBorder="1" applyAlignment="1">
      <alignment horizontal="center" vertical="center"/>
    </xf>
    <xf numFmtId="0" fontId="4" fillId="3" borderId="15" xfId="0" applyFont="1" applyFill="1" applyBorder="1" applyAlignment="1">
      <alignment horizontal="center" vertical="center" wrapText="1"/>
    </xf>
    <xf numFmtId="0" fontId="4" fillId="9" borderId="8" xfId="0" applyFont="1" applyFill="1" applyBorder="1" applyAlignment="1" applyProtection="1">
      <alignment horizontal="center" vertical="center"/>
      <protection locked="0"/>
    </xf>
    <xf numFmtId="0" fontId="7" fillId="6" borderId="0" xfId="0" applyFont="1" applyFill="1" applyAlignment="1">
      <alignment horizontal="center" vertical="center" wrapText="1"/>
    </xf>
    <xf numFmtId="0" fontId="4" fillId="0" borderId="0" xfId="0" applyFont="1" applyAlignment="1">
      <alignment horizontal="center" vertical="top"/>
    </xf>
    <xf numFmtId="0" fontId="4" fillId="11" borderId="11" xfId="0" applyFont="1" applyFill="1" applyBorder="1" applyProtection="1">
      <protection locked="0"/>
    </xf>
    <xf numFmtId="0" fontId="5" fillId="0" borderId="23" xfId="0" applyFont="1" applyBorder="1"/>
    <xf numFmtId="0" fontId="4" fillId="0" borderId="0" xfId="0" applyFont="1" applyAlignment="1">
      <alignment wrapText="1"/>
    </xf>
    <xf numFmtId="0" fontId="4" fillId="10" borderId="28" xfId="0" applyFont="1" applyFill="1" applyBorder="1" applyProtection="1">
      <protection locked="0"/>
    </xf>
    <xf numFmtId="0" fontId="4" fillId="13" borderId="2" xfId="0" applyFont="1" applyFill="1" applyBorder="1"/>
    <xf numFmtId="0" fontId="4" fillId="0" borderId="0" xfId="0" applyFont="1" applyAlignment="1">
      <alignment vertical="top"/>
    </xf>
    <xf numFmtId="0" fontId="4" fillId="12" borderId="27" xfId="0" applyFont="1" applyFill="1" applyBorder="1"/>
    <xf numFmtId="0" fontId="4" fillId="0" borderId="16"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165" fontId="4" fillId="0" borderId="0" xfId="0" applyNumberFormat="1" applyFont="1" applyAlignment="1">
      <alignment horizontal="center" vertical="center"/>
    </xf>
    <xf numFmtId="0" fontId="4" fillId="0" borderId="0" xfId="0" applyFont="1" applyAlignment="1">
      <alignment horizontal="center" wrapText="1"/>
    </xf>
    <xf numFmtId="0" fontId="5" fillId="0" borderId="11" xfId="0" applyFont="1" applyBorder="1" applyAlignment="1">
      <alignment horizontal="center" vertical="center" wrapText="1"/>
    </xf>
    <xf numFmtId="0" fontId="4" fillId="12" borderId="2" xfId="0" applyFont="1" applyFill="1" applyBorder="1"/>
    <xf numFmtId="3" fontId="4" fillId="0" borderId="2" xfId="0" applyNumberFormat="1" applyFont="1" applyBorder="1" applyAlignment="1">
      <alignment horizontal="center" vertical="center"/>
    </xf>
    <xf numFmtId="0" fontId="11" fillId="0" borderId="0" xfId="0" applyFont="1" applyAlignment="1">
      <alignment horizontal="center" vertical="center"/>
    </xf>
    <xf numFmtId="0" fontId="4" fillId="2" borderId="11" xfId="0" applyFont="1" applyFill="1" applyBorder="1" applyProtection="1">
      <protection locked="0"/>
    </xf>
    <xf numFmtId="0" fontId="4" fillId="2" borderId="1" xfId="0" applyFont="1" applyFill="1" applyBorder="1"/>
    <xf numFmtId="0" fontId="4" fillId="3" borderId="2" xfId="0" applyFont="1" applyFill="1" applyBorder="1"/>
    <xf numFmtId="0" fontId="3" fillId="2" borderId="11" xfId="0" applyFont="1" applyFill="1" applyBorder="1" applyProtection="1">
      <protection locked="0"/>
    </xf>
    <xf numFmtId="0" fontId="4" fillId="3" borderId="11" xfId="0" applyFont="1" applyFill="1" applyBorder="1" applyProtection="1">
      <protection locked="0"/>
    </xf>
    <xf numFmtId="0" fontId="11" fillId="0" borderId="0" xfId="0" applyFont="1"/>
    <xf numFmtId="0" fontId="4" fillId="15" borderId="11" xfId="0" applyFont="1" applyFill="1" applyBorder="1" applyAlignment="1">
      <alignment horizontal="center" vertical="center"/>
    </xf>
    <xf numFmtId="0" fontId="4" fillId="15" borderId="0" xfId="0" applyFont="1" applyFill="1"/>
    <xf numFmtId="0" fontId="4" fillId="0" borderId="12" xfId="0" applyFont="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vertical="center"/>
    </xf>
    <xf numFmtId="0" fontId="4" fillId="3" borderId="14" xfId="0" applyFont="1" applyFill="1" applyBorder="1" applyAlignment="1">
      <alignment vertical="center"/>
    </xf>
    <xf numFmtId="166" fontId="4" fillId="2" borderId="11" xfId="0" applyNumberFormat="1" applyFont="1" applyFill="1" applyBorder="1" applyProtection="1">
      <protection locked="0"/>
    </xf>
    <xf numFmtId="1" fontId="4" fillId="13" borderId="2" xfId="0" applyNumberFormat="1" applyFont="1" applyFill="1" applyBorder="1" applyAlignment="1">
      <alignment horizontal="center" vertical="center"/>
    </xf>
    <xf numFmtId="1" fontId="4" fillId="8" borderId="11" xfId="0" applyNumberFormat="1" applyFont="1" applyFill="1" applyBorder="1" applyAlignment="1">
      <alignment horizontal="center" vertical="center"/>
    </xf>
    <xf numFmtId="0" fontId="4" fillId="18" borderId="2" xfId="0" applyFont="1" applyFill="1" applyBorder="1" applyAlignment="1" applyProtection="1">
      <alignment horizontal="center"/>
      <protection locked="0"/>
    </xf>
    <xf numFmtId="0" fontId="4" fillId="0" borderId="16" xfId="0" applyFont="1" applyBorder="1" applyAlignment="1">
      <alignment horizontal="center" vertical="center"/>
    </xf>
    <xf numFmtId="0" fontId="4" fillId="0" borderId="30" xfId="0" applyFont="1" applyBorder="1" applyAlignment="1">
      <alignment horizontal="center" vertical="center" wrapText="1"/>
    </xf>
    <xf numFmtId="0" fontId="4" fillId="12" borderId="2" xfId="0" applyFont="1" applyFill="1" applyBorder="1" applyAlignment="1">
      <alignment horizontal="center" vertical="center" wrapText="1"/>
    </xf>
    <xf numFmtId="0" fontId="4" fillId="12" borderId="2" xfId="0" applyFont="1" applyFill="1" applyBorder="1" applyProtection="1">
      <protection locked="0"/>
    </xf>
    <xf numFmtId="0" fontId="4" fillId="12" borderId="2" xfId="0" applyFont="1" applyFill="1" applyBorder="1" applyAlignment="1">
      <alignment vertical="center" wrapText="1"/>
    </xf>
    <xf numFmtId="0" fontId="2" fillId="0" borderId="33" xfId="1" applyFont="1" applyBorder="1" applyAlignment="1">
      <alignment horizontal="center" vertical="center" wrapText="1"/>
    </xf>
    <xf numFmtId="9" fontId="2" fillId="11" borderId="10" xfId="1" applyNumberFormat="1" applyFont="1" applyFill="1" applyBorder="1" applyAlignment="1" applyProtection="1">
      <alignment horizontal="center" vertical="center"/>
      <protection locked="0"/>
    </xf>
    <xf numFmtId="0" fontId="2" fillId="0" borderId="34" xfId="1" applyFont="1" applyBorder="1" applyAlignment="1">
      <alignment horizontal="center" vertical="center" wrapText="1"/>
    </xf>
    <xf numFmtId="9" fontId="2" fillId="11" borderId="35" xfId="1" applyNumberFormat="1" applyFont="1" applyFill="1" applyBorder="1" applyAlignment="1" applyProtection="1">
      <alignment horizontal="center" vertical="center"/>
      <protection locked="0"/>
    </xf>
    <xf numFmtId="0" fontId="4" fillId="9" borderId="4"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4" fillId="9" borderId="9" xfId="0" applyFont="1" applyFill="1" applyBorder="1" applyAlignment="1" applyProtection="1">
      <alignment horizontal="center" vertical="center"/>
      <protection locked="0"/>
    </xf>
    <xf numFmtId="0" fontId="3" fillId="0" borderId="0" xfId="0" applyFont="1" applyAlignment="1">
      <alignment wrapText="1"/>
    </xf>
    <xf numFmtId="0" fontId="5" fillId="0" borderId="37" xfId="0" applyFont="1" applyBorder="1" applyAlignment="1" applyProtection="1">
      <alignment horizontal="center"/>
      <protection locked="0"/>
    </xf>
    <xf numFmtId="2" fontId="4" fillId="0" borderId="38" xfId="0" applyNumberFormat="1" applyFont="1" applyBorder="1" applyAlignment="1">
      <alignment horizontal="center"/>
    </xf>
    <xf numFmtId="2" fontId="5" fillId="0" borderId="36" xfId="0" applyNumberFormat="1" applyFont="1" applyBorder="1" applyAlignment="1">
      <alignment horizontal="center"/>
    </xf>
    <xf numFmtId="0" fontId="4" fillId="12" borderId="11" xfId="0" applyFont="1" applyFill="1" applyBorder="1" applyAlignment="1" applyProtection="1">
      <alignment horizontal="center" vertical="center"/>
      <protection locked="0"/>
    </xf>
    <xf numFmtId="0" fontId="4" fillId="12" borderId="0" xfId="0" applyFont="1" applyFill="1" applyAlignment="1">
      <alignment horizontal="center" vertical="center" wrapText="1"/>
    </xf>
    <xf numFmtId="0" fontId="1" fillId="0" borderId="2" xfId="0" applyFont="1" applyBorder="1"/>
    <xf numFmtId="0" fontId="4" fillId="20" borderId="2" xfId="0" applyFont="1" applyFill="1" applyBorder="1" applyProtection="1">
      <protection locked="0"/>
    </xf>
    <xf numFmtId="0" fontId="4" fillId="0" borderId="39" xfId="0" applyFont="1" applyBorder="1"/>
    <xf numFmtId="0" fontId="4" fillId="0" borderId="23" xfId="0" applyFont="1" applyBorder="1"/>
    <xf numFmtId="2" fontId="4" fillId="11" borderId="11" xfId="0" applyNumberFormat="1" applyFont="1" applyFill="1" applyBorder="1" applyAlignment="1" applyProtection="1">
      <alignment horizontal="center" vertical="center"/>
      <protection locked="0"/>
    </xf>
    <xf numFmtId="0" fontId="4" fillId="18" borderId="0" xfId="0" applyFont="1" applyFill="1" applyAlignment="1">
      <alignment horizontal="center"/>
    </xf>
    <xf numFmtId="0" fontId="4" fillId="8" borderId="2" xfId="0" applyFont="1" applyFill="1" applyBorder="1" applyAlignment="1">
      <alignment horizontal="center" vertical="center" wrapText="1"/>
    </xf>
    <xf numFmtId="165" fontId="4" fillId="8" borderId="2" xfId="0" applyNumberFormat="1" applyFont="1" applyFill="1" applyBorder="1" applyAlignment="1">
      <alignment horizontal="center" vertical="center"/>
    </xf>
    <xf numFmtId="0" fontId="4" fillId="8" borderId="2" xfId="0" applyFont="1" applyFill="1" applyBorder="1"/>
    <xf numFmtId="0" fontId="4" fillId="8" borderId="2" xfId="0" applyFont="1" applyFill="1" applyBorder="1" applyAlignment="1">
      <alignment horizontal="center" vertical="center"/>
    </xf>
    <xf numFmtId="0" fontId="4" fillId="8" borderId="2" xfId="0" applyFont="1" applyFill="1" applyBorder="1" applyAlignment="1" applyProtection="1">
      <alignment horizontal="center" vertical="center"/>
      <protection locked="0"/>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0" fontId="4" fillId="15" borderId="11" xfId="0" applyFont="1" applyFill="1" applyBorder="1" applyAlignment="1">
      <alignment horizontal="left" vertical="center"/>
    </xf>
    <xf numFmtId="0" fontId="4" fillId="14" borderId="7" xfId="0" applyFont="1" applyFill="1" applyBorder="1" applyAlignment="1">
      <alignment horizontal="center"/>
    </xf>
    <xf numFmtId="0" fontId="4" fillId="13" borderId="0" xfId="0" applyFont="1" applyFill="1" applyAlignment="1">
      <alignment horizontal="center"/>
    </xf>
    <xf numFmtId="0" fontId="4" fillId="0" borderId="11" xfId="0" applyFont="1" applyBorder="1" applyAlignment="1">
      <alignment horizontal="center" vertical="center" wrapText="1"/>
    </xf>
    <xf numFmtId="0" fontId="4" fillId="9" borderId="11" xfId="0" applyFont="1" applyFill="1" applyBorder="1" applyAlignment="1" applyProtection="1">
      <alignment horizontal="center"/>
      <protection locked="0"/>
    </xf>
    <xf numFmtId="0" fontId="7" fillId="5" borderId="6" xfId="0" applyFont="1" applyFill="1" applyBorder="1" applyAlignment="1">
      <alignment horizontal="center" vertical="center"/>
    </xf>
    <xf numFmtId="0" fontId="7" fillId="5" borderId="2" xfId="0" applyFont="1" applyFill="1" applyBorder="1" applyAlignment="1">
      <alignment horizontal="center" vertical="center"/>
    </xf>
    <xf numFmtId="0" fontId="12" fillId="12" borderId="2" xfId="0" applyFont="1" applyFill="1" applyBorder="1" applyAlignment="1">
      <alignment horizontal="center"/>
    </xf>
    <xf numFmtId="0" fontId="2" fillId="19" borderId="31" xfId="1" applyFont="1" applyFill="1" applyBorder="1" applyAlignment="1">
      <alignment horizontal="center" vertical="center"/>
    </xf>
    <xf numFmtId="0" fontId="2" fillId="19" borderId="32" xfId="1" applyFont="1" applyFill="1" applyBorder="1" applyAlignment="1">
      <alignment horizontal="center" vertical="center"/>
    </xf>
    <xf numFmtId="0" fontId="7" fillId="5" borderId="39" xfId="0" applyFont="1" applyFill="1" applyBorder="1" applyAlignment="1">
      <alignment horizontal="center" vertical="center"/>
    </xf>
    <xf numFmtId="0" fontId="7" fillId="5" borderId="40" xfId="0" applyFont="1" applyFill="1" applyBorder="1" applyAlignment="1">
      <alignment horizontal="center" vertical="center"/>
    </xf>
    <xf numFmtId="0" fontId="7" fillId="5" borderId="23" xfId="0" applyFont="1" applyFill="1" applyBorder="1" applyAlignment="1">
      <alignment horizontal="center" vertical="center"/>
    </xf>
    <xf numFmtId="0" fontId="7" fillId="5" borderId="11" xfId="0" applyFont="1" applyFill="1" applyBorder="1" applyAlignment="1">
      <alignment horizontal="center" vertical="center"/>
    </xf>
    <xf numFmtId="0" fontId="4" fillId="17" borderId="26" xfId="0" applyFont="1" applyFill="1" applyBorder="1" applyAlignment="1">
      <alignment horizontal="center"/>
    </xf>
    <xf numFmtId="0" fontId="4" fillId="17" borderId="25" xfId="0" applyFont="1" applyFill="1" applyBorder="1" applyAlignment="1">
      <alignment horizontal="center"/>
    </xf>
    <xf numFmtId="0" fontId="4" fillId="17" borderId="27" xfId="0" applyFont="1" applyFill="1" applyBorder="1" applyAlignment="1">
      <alignment horizontal="center"/>
    </xf>
    <xf numFmtId="0" fontId="4" fillId="13" borderId="2" xfId="0" applyFont="1" applyFill="1" applyBorder="1" applyAlignment="1">
      <alignment horizontal="center"/>
    </xf>
    <xf numFmtId="0" fontId="12" fillId="12" borderId="17" xfId="0" applyFont="1" applyFill="1" applyBorder="1" applyAlignment="1">
      <alignment horizontal="center"/>
    </xf>
    <xf numFmtId="0" fontId="12" fillId="12" borderId="18" xfId="0" applyFont="1" applyFill="1" applyBorder="1" applyAlignment="1">
      <alignment horizontal="center"/>
    </xf>
    <xf numFmtId="0" fontId="12" fillId="12" borderId="19" xfId="0" applyFont="1" applyFill="1" applyBorder="1" applyAlignment="1">
      <alignment horizontal="center"/>
    </xf>
    <xf numFmtId="0" fontId="12" fillId="12" borderId="20" xfId="0" applyFont="1" applyFill="1" applyBorder="1" applyAlignment="1">
      <alignment horizontal="center"/>
    </xf>
    <xf numFmtId="0" fontId="12" fillId="12" borderId="21" xfId="0" applyFont="1" applyFill="1" applyBorder="1" applyAlignment="1">
      <alignment horizontal="center"/>
    </xf>
    <xf numFmtId="0" fontId="12" fillId="12" borderId="22" xfId="0" applyFont="1" applyFill="1" applyBorder="1" applyAlignment="1">
      <alignment horizontal="center"/>
    </xf>
    <xf numFmtId="0" fontId="4" fillId="14" borderId="2" xfId="0" applyFont="1" applyFill="1" applyBorder="1" applyAlignment="1">
      <alignment horizontal="center"/>
    </xf>
    <xf numFmtId="0" fontId="12" fillId="17" borderId="26" xfId="0" applyFont="1" applyFill="1" applyBorder="1" applyAlignment="1"/>
    <xf numFmtId="0" fontId="12" fillId="17" borderId="25" xfId="0" applyFont="1" applyFill="1" applyBorder="1" applyAlignment="1"/>
    <xf numFmtId="0" fontId="4" fillId="14" borderId="2" xfId="0" applyFont="1" applyFill="1" applyBorder="1" applyAlignment="1"/>
    <xf numFmtId="0" fontId="12" fillId="12" borderId="2" xfId="0" applyFont="1" applyFill="1" applyBorder="1" applyAlignment="1"/>
  </cellXfs>
  <cellStyles count="2">
    <cellStyle name="Normal" xfId="0" builtinId="0"/>
    <cellStyle name="Normal 2" xfId="1" xr:uid="{991CE153-9F03-4C76-A2D1-56CC1805C667}"/>
  </cellStyles>
  <dxfs count="10">
    <dxf>
      <font>
        <color theme="0"/>
      </font>
      <fill>
        <patternFill>
          <bgColor theme="6" tint="-0.24994659260841701"/>
        </patternFill>
      </fill>
    </dxf>
    <dxf>
      <font>
        <color theme="0"/>
      </font>
      <fill>
        <patternFill>
          <bgColor theme="7" tint="0.39994506668294322"/>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
      <font>
        <color theme="0"/>
      </font>
      <fill>
        <patternFill>
          <bgColor rgb="FF00B050"/>
        </patternFill>
      </fill>
    </dxf>
    <dxf>
      <font>
        <color theme="0"/>
      </font>
      <fill>
        <patternFill>
          <bgColor rgb="FFF58427"/>
        </patternFill>
      </fill>
    </dxf>
    <dxf>
      <font>
        <color theme="0"/>
      </font>
      <fill>
        <patternFill>
          <bgColor rgb="FFFF0000"/>
        </patternFill>
      </fill>
    </dxf>
    <dxf>
      <font>
        <color theme="0"/>
      </font>
      <fill>
        <patternFill>
          <bgColor theme="6" tint="-0.24994659260841701"/>
        </patternFill>
      </fill>
    </dxf>
    <dxf>
      <font>
        <color theme="0"/>
      </font>
      <fill>
        <patternFill>
          <bgColor theme="7" tint="0.39994506668294322"/>
        </patternFill>
      </fill>
    </dxf>
  </dxfs>
  <tableStyles count="0" defaultTableStyle="TableStyleMedium2" defaultPivotStyle="PivotStyleLight16"/>
  <colors>
    <mruColors>
      <color rgb="FF660066"/>
      <color rgb="FF800080"/>
      <color rgb="FFCCECFF"/>
      <color rgb="FFF584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15" Type="http://schemas.openxmlformats.org/officeDocument/2006/relationships/styles" Target="styles.xml"/><Relationship Id="rId19" Type="http://schemas.openxmlformats.org/officeDocument/2006/relationships/customXml" Target="../customXml/item1.xml"/><Relationship Id="rId4" Type="http://schemas.openxmlformats.org/officeDocument/2006/relationships/worksheet" Target="worksheets/sheet4.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Samy HAMDI" id="{2366A484-8F95-48CA-8B2F-347BD42C27A8}" userId="S::s.hamdi@fnccr.asso.fr::4b65074d-2710-49f5-b7bc-59f7ed94db27"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4" dT="2025-02-06T14:34:42.49" personId="{2366A484-8F95-48CA-8B2F-347BD42C27A8}" id="{1A064ADD-0155-41E8-BD20-C2E992119529}">
    <text>Peut être rajouter un tableau des coefficient de conversion par territoire</text>
  </threadedComment>
  <threadedComment ref="D4" dT="2025-02-06T14:43:39.51" personId="{2366A484-8F95-48CA-8B2F-347BD42C27A8}" id="{75269E1E-0A99-4ABD-841E-9F5226B273F4}" parentId="{1A064ADD-0155-41E8-BD20-C2E992119529}">
    <text>En vrai c’est que pour le chauffage non ?</text>
  </threadedComment>
  <threadedComment ref="B9" dT="2025-02-06T14:33:42.88" personId="{2366A484-8F95-48CA-8B2F-347BD42C27A8}" id="{52F4976C-0487-4BEC-90FF-D776D8ED298C}">
    <text>Supprimer réseau urbain;</text>
  </threadedComment>
  <threadedComment ref="B9" dT="2025-02-06T14:34:03.48" personId="{2366A484-8F95-48CA-8B2F-347BD42C27A8}" id="{CC9F8D16-8136-46BD-805E-BE88580312B2}" parentId="{52F4976C-0487-4BEC-90FF-D776D8ED298C}">
    <text>Bois plaquette + bois granulés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93"/>
  <sheetViews>
    <sheetView zoomScale="115" zoomScaleNormal="115" workbookViewId="0">
      <selection activeCell="A6" sqref="A6"/>
    </sheetView>
  </sheetViews>
  <sheetFormatPr defaultColWidth="14.42578125" defaultRowHeight="15" customHeight="1"/>
  <cols>
    <col min="1" max="1" width="26.28515625" style="9" customWidth="1"/>
    <col min="2" max="2" width="10.7109375" style="9" customWidth="1"/>
    <col min="3" max="3" width="29.140625" style="9" customWidth="1"/>
    <col min="4" max="6" width="10.7109375" style="9" customWidth="1"/>
    <col min="7" max="7" width="31.42578125" style="9" customWidth="1"/>
    <col min="8" max="26" width="10.7109375" style="9" customWidth="1"/>
    <col min="27" max="16384" width="14.42578125" style="9"/>
  </cols>
  <sheetData>
    <row r="1" spans="1:19" ht="14.25" customHeight="1"/>
    <row r="2" spans="1:19" ht="53.45" customHeight="1">
      <c r="A2" s="118" t="s">
        <v>0</v>
      </c>
      <c r="B2" s="119"/>
      <c r="C2" s="119"/>
      <c r="D2" s="119"/>
      <c r="E2" s="119"/>
      <c r="F2" s="119"/>
      <c r="G2" s="119"/>
      <c r="H2" s="119"/>
      <c r="I2" s="119"/>
      <c r="J2" s="119"/>
      <c r="K2" s="119"/>
      <c r="L2" s="119"/>
      <c r="M2" s="119"/>
    </row>
    <row r="3" spans="1:19" ht="14.25" customHeight="1"/>
    <row r="4" spans="1:19" s="79" customFormat="1" ht="40.15" customHeight="1">
      <c r="A4" s="78" t="s">
        <v>1</v>
      </c>
      <c r="B4" s="122" t="s">
        <v>2</v>
      </c>
      <c r="C4" s="122"/>
      <c r="D4" s="122"/>
      <c r="E4" s="122"/>
      <c r="F4" s="122"/>
      <c r="G4" s="122"/>
      <c r="H4" s="122"/>
      <c r="I4" s="122"/>
      <c r="J4" s="122"/>
      <c r="K4" s="122"/>
      <c r="L4" s="122"/>
      <c r="M4" s="122"/>
      <c r="N4" s="122"/>
      <c r="O4" s="122"/>
      <c r="P4" s="122"/>
      <c r="Q4" s="122"/>
      <c r="R4" s="122"/>
      <c r="S4" s="122"/>
    </row>
    <row r="5" spans="1:19" ht="40.15" customHeight="1">
      <c r="A5" s="24" t="s">
        <v>3</v>
      </c>
      <c r="B5" s="120" t="s">
        <v>4</v>
      </c>
      <c r="C5" s="121"/>
      <c r="D5" s="121"/>
      <c r="E5" s="121"/>
      <c r="F5" s="121"/>
      <c r="G5" s="121"/>
      <c r="H5" s="121"/>
      <c r="I5" s="121"/>
      <c r="J5" s="121"/>
      <c r="K5" s="121"/>
      <c r="L5" s="121"/>
      <c r="M5" s="121"/>
      <c r="N5" s="121"/>
      <c r="O5" s="121"/>
      <c r="P5" s="121"/>
      <c r="Q5" s="121"/>
      <c r="R5" s="121"/>
      <c r="S5" s="121"/>
    </row>
    <row r="6" spans="1:19" ht="14.25" customHeight="1">
      <c r="A6" s="18"/>
      <c r="B6" s="18"/>
      <c r="C6" s="18"/>
    </row>
    <row r="7" spans="1:19" ht="14.25" customHeight="1" thickBot="1">
      <c r="A7" s="18"/>
      <c r="B7" s="18"/>
      <c r="C7" s="18"/>
    </row>
    <row r="8" spans="1:19" ht="14.25" customHeight="1" thickTop="1" thickBot="1">
      <c r="A8" s="31"/>
      <c r="B8" s="18"/>
      <c r="C8" s="18"/>
      <c r="G8" s="80" t="s">
        <v>5</v>
      </c>
    </row>
    <row r="9" spans="1:19" ht="14.25" customHeight="1" thickTop="1">
      <c r="A9" s="18"/>
      <c r="B9" s="18"/>
      <c r="C9" s="18"/>
      <c r="G9" s="81" t="s">
        <v>6</v>
      </c>
    </row>
    <row r="10" spans="1:19" ht="14.25" customHeight="1">
      <c r="A10" s="18"/>
      <c r="B10" s="18"/>
      <c r="C10" s="18"/>
      <c r="G10" s="82" t="s">
        <v>7</v>
      </c>
    </row>
    <row r="11" spans="1:19" ht="14.25" customHeight="1" thickBot="1">
      <c r="A11" s="18"/>
      <c r="B11" s="18"/>
      <c r="C11" s="18"/>
      <c r="G11" s="83" t="s">
        <v>8</v>
      </c>
    </row>
    <row r="12" spans="1:19" ht="14.25" customHeight="1" thickTop="1">
      <c r="A12" s="18"/>
      <c r="B12" s="18"/>
      <c r="C12" s="18"/>
    </row>
    <row r="13" spans="1:19" ht="14.25" customHeight="1">
      <c r="A13" s="18"/>
      <c r="B13" s="18"/>
      <c r="C13" s="18"/>
    </row>
    <row r="14" spans="1:19" ht="14.25" customHeight="1">
      <c r="A14" s="18"/>
      <c r="B14" s="18"/>
      <c r="C14" s="18"/>
    </row>
    <row r="15" spans="1:19" ht="14.25" customHeight="1">
      <c r="A15" s="18"/>
      <c r="B15" s="18"/>
      <c r="C15" s="18"/>
    </row>
    <row r="16" spans="1:19" ht="14.25" customHeight="1">
      <c r="A16" s="18"/>
      <c r="B16" s="18"/>
      <c r="C16" s="18"/>
    </row>
    <row r="17" spans="1:3" ht="14.25" customHeight="1">
      <c r="A17" s="18"/>
      <c r="B17" s="18"/>
      <c r="C17" s="18"/>
    </row>
    <row r="18" spans="1:3" ht="14.25" customHeight="1">
      <c r="A18" s="18"/>
      <c r="B18" s="18"/>
      <c r="C18" s="18"/>
    </row>
    <row r="19" spans="1:3" ht="14.25" customHeight="1">
      <c r="A19" s="18"/>
      <c r="B19" s="18"/>
      <c r="C19" s="18"/>
    </row>
    <row r="20" spans="1:3" ht="14.25" customHeight="1">
      <c r="A20" s="18"/>
      <c r="B20" s="18"/>
      <c r="C20" s="18"/>
    </row>
    <row r="21" spans="1:3" ht="14.25" customHeight="1"/>
    <row r="22" spans="1:3" ht="14.25" customHeight="1"/>
    <row r="23" spans="1:3" ht="14.25" customHeight="1"/>
    <row r="24" spans="1:3" ht="14.25" customHeight="1"/>
    <row r="25" spans="1:3" ht="14.25" customHeight="1"/>
    <row r="26" spans="1:3" ht="14.25" customHeight="1"/>
    <row r="27" spans="1:3" ht="14.25" customHeight="1"/>
    <row r="28" spans="1:3" ht="14.25" customHeight="1"/>
    <row r="29" spans="1:3" ht="14.25" customHeight="1"/>
    <row r="30" spans="1:3" ht="14.25" customHeight="1"/>
    <row r="31" spans="1:3" ht="14.25" customHeight="1"/>
    <row r="32" spans="1:3"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sheetData>
  <sheetProtection algorithmName="SHA-512" hashValue="Ijb796C+eK/IQm0k3r3nEubdmYkhCd494agSgQA5ARz22SJ2b27Vb8ckXs1lqIDpa0JH3FfsIpoz3D/4OqA63A==" saltValue="RWyp7fti03F2+aogUppfbw==" spinCount="100000" sheet="1" objects="1" scenarios="1"/>
  <mergeCells count="3">
    <mergeCell ref="A2:M2"/>
    <mergeCell ref="B5:S5"/>
    <mergeCell ref="B4:S4"/>
  </mergeCell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20"/>
  <sheetViews>
    <sheetView zoomScale="65" workbookViewId="0">
      <selection activeCell="C40" sqref="C40"/>
    </sheetView>
  </sheetViews>
  <sheetFormatPr defaultColWidth="11.42578125" defaultRowHeight="14.45"/>
  <cols>
    <col min="1" max="1" width="17" customWidth="1"/>
    <col min="3" max="3" width="26.28515625" customWidth="1"/>
    <col min="6" max="6" width="18.7109375" customWidth="1"/>
    <col min="7" max="7" width="31.28515625" customWidth="1"/>
    <col min="9" max="9" width="36.85546875" customWidth="1"/>
    <col min="11" max="11" width="15.28515625" customWidth="1"/>
    <col min="12" max="12" width="38" customWidth="1"/>
  </cols>
  <sheetData>
    <row r="1" spans="1:12" ht="15.6">
      <c r="A1" s="10" t="s">
        <v>9</v>
      </c>
      <c r="B1" s="10" t="s">
        <v>10</v>
      </c>
      <c r="C1" s="106" t="s">
        <v>11</v>
      </c>
      <c r="D1" s="106" t="s">
        <v>12</v>
      </c>
      <c r="E1" s="106" t="s">
        <v>13</v>
      </c>
      <c r="F1" s="14">
        <v>40179</v>
      </c>
      <c r="G1" s="106" t="s">
        <v>14</v>
      </c>
      <c r="H1" s="106" t="s">
        <v>15</v>
      </c>
      <c r="I1" s="106" t="s">
        <v>16</v>
      </c>
      <c r="J1">
        <f>1</f>
        <v>1</v>
      </c>
      <c r="K1" s="14">
        <v>45017</v>
      </c>
      <c r="L1" s="106"/>
    </row>
    <row r="2" spans="1:12" ht="15.6">
      <c r="A2" s="10" t="s">
        <v>17</v>
      </c>
      <c r="B2" s="10" t="s">
        <v>18</v>
      </c>
      <c r="C2" s="106" t="s">
        <v>19</v>
      </c>
      <c r="D2" s="106" t="s">
        <v>20</v>
      </c>
      <c r="E2" s="106" t="s">
        <v>21</v>
      </c>
      <c r="F2" s="14">
        <v>40210</v>
      </c>
      <c r="G2" s="106" t="s">
        <v>22</v>
      </c>
      <c r="H2" s="106" t="s">
        <v>23</v>
      </c>
      <c r="I2" s="106" t="s">
        <v>24</v>
      </c>
      <c r="J2">
        <f>J1+1</f>
        <v>2</v>
      </c>
      <c r="K2" s="14">
        <v>45047</v>
      </c>
      <c r="L2" s="106"/>
    </row>
    <row r="3" spans="1:12" ht="15.6">
      <c r="A3" s="10" t="s">
        <v>25</v>
      </c>
      <c r="B3" s="10" t="s">
        <v>26</v>
      </c>
      <c r="C3" s="11"/>
      <c r="D3" s="106" t="s">
        <v>27</v>
      </c>
      <c r="E3" s="11"/>
      <c r="F3" s="14">
        <v>40238</v>
      </c>
      <c r="G3" s="106" t="s">
        <v>28</v>
      </c>
      <c r="I3" t="s">
        <v>29</v>
      </c>
      <c r="J3">
        <f t="shared" ref="J3:J50" si="0">J2+1</f>
        <v>3</v>
      </c>
      <c r="K3" s="14">
        <v>45078</v>
      </c>
    </row>
    <row r="4" spans="1:12">
      <c r="A4" s="10" t="s">
        <v>30</v>
      </c>
      <c r="B4" s="11"/>
      <c r="C4" s="11"/>
      <c r="E4" s="11"/>
      <c r="F4" s="14">
        <v>40269</v>
      </c>
      <c r="G4" s="117" t="s">
        <v>31</v>
      </c>
      <c r="I4" t="s">
        <v>32</v>
      </c>
      <c r="J4">
        <f t="shared" si="0"/>
        <v>4</v>
      </c>
      <c r="K4" s="14">
        <v>45108</v>
      </c>
    </row>
    <row r="5" spans="1:12">
      <c r="A5" s="10" t="s">
        <v>33</v>
      </c>
      <c r="B5" s="11"/>
      <c r="C5" s="11"/>
      <c r="D5" s="11"/>
      <c r="E5" s="11"/>
      <c r="F5" s="14">
        <v>40299</v>
      </c>
      <c r="I5" t="s">
        <v>34</v>
      </c>
      <c r="J5">
        <f t="shared" si="0"/>
        <v>5</v>
      </c>
      <c r="K5" s="14">
        <v>45139</v>
      </c>
    </row>
    <row r="6" spans="1:12">
      <c r="A6" s="10" t="s">
        <v>35</v>
      </c>
      <c r="B6" s="11"/>
      <c r="C6" s="11"/>
      <c r="D6" s="11"/>
      <c r="E6" s="11"/>
      <c r="F6" s="14">
        <v>40330</v>
      </c>
      <c r="I6" t="s">
        <v>36</v>
      </c>
      <c r="J6">
        <f t="shared" si="0"/>
        <v>6</v>
      </c>
      <c r="K6" s="14">
        <v>45170</v>
      </c>
    </row>
    <row r="7" spans="1:12">
      <c r="A7" s="10" t="s">
        <v>37</v>
      </c>
      <c r="B7" s="11"/>
      <c r="C7" s="11"/>
      <c r="D7" s="11"/>
      <c r="E7" s="11"/>
      <c r="F7" s="14">
        <v>40360</v>
      </c>
      <c r="I7" t="s">
        <v>38</v>
      </c>
      <c r="J7">
        <f t="shared" si="0"/>
        <v>7</v>
      </c>
      <c r="K7" s="14">
        <v>45200</v>
      </c>
    </row>
    <row r="8" spans="1:12">
      <c r="A8" s="10" t="s">
        <v>39</v>
      </c>
      <c r="B8" s="11"/>
      <c r="C8" s="11"/>
      <c r="D8" s="11"/>
      <c r="E8" s="11"/>
      <c r="F8" s="14">
        <v>40391</v>
      </c>
      <c r="I8" t="s">
        <v>40</v>
      </c>
      <c r="J8">
        <f t="shared" si="0"/>
        <v>8</v>
      </c>
      <c r="K8" s="14">
        <v>45231</v>
      </c>
    </row>
    <row r="9" spans="1:12">
      <c r="A9" s="10" t="s">
        <v>41</v>
      </c>
      <c r="B9" s="11"/>
      <c r="C9" s="11"/>
      <c r="D9" s="11"/>
      <c r="E9" s="11"/>
      <c r="F9" s="14">
        <v>40422</v>
      </c>
      <c r="I9" t="s">
        <v>42</v>
      </c>
      <c r="J9">
        <f t="shared" si="0"/>
        <v>9</v>
      </c>
      <c r="K9" s="14">
        <v>45261</v>
      </c>
    </row>
    <row r="10" spans="1:12">
      <c r="A10" s="11"/>
      <c r="B10" s="11"/>
      <c r="C10" s="11"/>
      <c r="D10" s="11"/>
      <c r="E10" s="11"/>
      <c r="F10" s="14">
        <v>40452</v>
      </c>
      <c r="I10" t="s">
        <v>43</v>
      </c>
      <c r="J10">
        <f t="shared" si="0"/>
        <v>10</v>
      </c>
      <c r="K10" s="14">
        <v>45292</v>
      </c>
    </row>
    <row r="11" spans="1:12">
      <c r="A11" s="11"/>
      <c r="B11" s="11"/>
      <c r="C11" s="11"/>
      <c r="D11" s="11"/>
      <c r="E11" s="11"/>
      <c r="F11" s="14">
        <v>40483</v>
      </c>
      <c r="I11" t="s">
        <v>44</v>
      </c>
      <c r="J11">
        <f t="shared" si="0"/>
        <v>11</v>
      </c>
      <c r="K11" s="14">
        <v>45323</v>
      </c>
    </row>
    <row r="12" spans="1:12">
      <c r="A12" s="11"/>
      <c r="B12" s="11"/>
      <c r="C12" s="11"/>
      <c r="D12" s="11"/>
      <c r="E12" s="11"/>
      <c r="F12" s="14">
        <v>40513</v>
      </c>
      <c r="I12" t="s">
        <v>45</v>
      </c>
      <c r="J12">
        <f t="shared" si="0"/>
        <v>12</v>
      </c>
      <c r="K12" s="14">
        <v>45352</v>
      </c>
    </row>
    <row r="13" spans="1:12">
      <c r="A13" s="11"/>
      <c r="B13" s="11"/>
      <c r="C13" s="11"/>
      <c r="D13" s="11"/>
      <c r="E13" s="11"/>
      <c r="F13" s="14">
        <v>40544</v>
      </c>
      <c r="I13" t="s">
        <v>46</v>
      </c>
      <c r="J13">
        <f t="shared" si="0"/>
        <v>13</v>
      </c>
      <c r="K13" s="14">
        <v>45383</v>
      </c>
    </row>
    <row r="14" spans="1:12">
      <c r="F14" s="14">
        <v>40575</v>
      </c>
      <c r="I14" t="s">
        <v>47</v>
      </c>
      <c r="J14">
        <f t="shared" si="0"/>
        <v>14</v>
      </c>
      <c r="K14" s="14">
        <v>45413</v>
      </c>
    </row>
    <row r="15" spans="1:12">
      <c r="F15" s="14">
        <v>40603</v>
      </c>
      <c r="I15" t="s">
        <v>48</v>
      </c>
      <c r="J15">
        <f t="shared" si="0"/>
        <v>15</v>
      </c>
      <c r="K15" s="14">
        <v>45444</v>
      </c>
    </row>
    <row r="16" spans="1:12">
      <c r="F16" s="14">
        <v>40634</v>
      </c>
      <c r="I16" t="s">
        <v>49</v>
      </c>
      <c r="J16">
        <f t="shared" si="0"/>
        <v>16</v>
      </c>
      <c r="K16" s="14">
        <v>45474</v>
      </c>
    </row>
    <row r="17" spans="6:11">
      <c r="F17" s="14">
        <v>40664</v>
      </c>
      <c r="I17" t="s">
        <v>50</v>
      </c>
      <c r="J17">
        <f t="shared" si="0"/>
        <v>17</v>
      </c>
      <c r="K17" s="14">
        <v>45505</v>
      </c>
    </row>
    <row r="18" spans="6:11">
      <c r="F18" s="14">
        <v>40695</v>
      </c>
      <c r="I18" t="s">
        <v>51</v>
      </c>
      <c r="J18">
        <f t="shared" si="0"/>
        <v>18</v>
      </c>
      <c r="K18" s="14">
        <v>45536</v>
      </c>
    </row>
    <row r="19" spans="6:11">
      <c r="F19" s="14">
        <v>40725</v>
      </c>
      <c r="I19" t="s">
        <v>52</v>
      </c>
      <c r="J19">
        <f t="shared" si="0"/>
        <v>19</v>
      </c>
      <c r="K19" s="14">
        <v>45566</v>
      </c>
    </row>
    <row r="20" spans="6:11">
      <c r="F20" s="14">
        <v>40756</v>
      </c>
      <c r="I20" t="s">
        <v>53</v>
      </c>
      <c r="J20">
        <f t="shared" si="0"/>
        <v>20</v>
      </c>
      <c r="K20" s="14">
        <v>45597</v>
      </c>
    </row>
    <row r="21" spans="6:11">
      <c r="F21" s="14">
        <v>40787</v>
      </c>
      <c r="I21" t="s">
        <v>54</v>
      </c>
      <c r="J21">
        <f t="shared" si="0"/>
        <v>21</v>
      </c>
      <c r="K21" s="14">
        <v>45627</v>
      </c>
    </row>
    <row r="22" spans="6:11">
      <c r="F22" s="14">
        <v>40817</v>
      </c>
      <c r="I22" t="s">
        <v>55</v>
      </c>
      <c r="J22">
        <f t="shared" si="0"/>
        <v>22</v>
      </c>
      <c r="K22" s="14">
        <v>45658</v>
      </c>
    </row>
    <row r="23" spans="6:11">
      <c r="F23" s="14">
        <v>40848</v>
      </c>
      <c r="I23" t="s">
        <v>56</v>
      </c>
      <c r="J23">
        <f t="shared" si="0"/>
        <v>23</v>
      </c>
      <c r="K23" s="14">
        <v>45689</v>
      </c>
    </row>
    <row r="24" spans="6:11">
      <c r="F24" s="14">
        <v>40878</v>
      </c>
      <c r="I24" t="s">
        <v>57</v>
      </c>
      <c r="J24">
        <f t="shared" si="0"/>
        <v>24</v>
      </c>
      <c r="K24" s="14">
        <v>45717</v>
      </c>
    </row>
    <row r="25" spans="6:11">
      <c r="F25" s="14">
        <v>40909</v>
      </c>
      <c r="I25" t="s">
        <v>58</v>
      </c>
      <c r="J25">
        <f t="shared" si="0"/>
        <v>25</v>
      </c>
      <c r="K25" s="14">
        <v>45748</v>
      </c>
    </row>
    <row r="26" spans="6:11">
      <c r="F26" s="14">
        <v>40940</v>
      </c>
      <c r="I26" t="s">
        <v>59</v>
      </c>
      <c r="J26">
        <f t="shared" si="0"/>
        <v>26</v>
      </c>
      <c r="K26" s="14">
        <v>45778</v>
      </c>
    </row>
    <row r="27" spans="6:11">
      <c r="F27" s="14">
        <v>40969</v>
      </c>
      <c r="I27" t="s">
        <v>60</v>
      </c>
      <c r="J27">
        <f t="shared" si="0"/>
        <v>27</v>
      </c>
      <c r="K27" s="14">
        <v>45809</v>
      </c>
    </row>
    <row r="28" spans="6:11">
      <c r="F28" s="14">
        <v>41000</v>
      </c>
      <c r="I28" t="s">
        <v>61</v>
      </c>
      <c r="J28">
        <f t="shared" si="0"/>
        <v>28</v>
      </c>
      <c r="K28" s="14">
        <v>45839</v>
      </c>
    </row>
    <row r="29" spans="6:11">
      <c r="F29" s="14">
        <v>41030</v>
      </c>
      <c r="I29" t="s">
        <v>62</v>
      </c>
      <c r="J29">
        <f t="shared" si="0"/>
        <v>29</v>
      </c>
      <c r="K29" s="14">
        <v>45870</v>
      </c>
    </row>
    <row r="30" spans="6:11">
      <c r="F30" s="14">
        <v>41061</v>
      </c>
      <c r="I30" t="s">
        <v>63</v>
      </c>
      <c r="J30">
        <f t="shared" si="0"/>
        <v>30</v>
      </c>
      <c r="K30" s="14">
        <v>45901</v>
      </c>
    </row>
    <row r="31" spans="6:11">
      <c r="F31" s="14">
        <v>41091</v>
      </c>
      <c r="I31" t="s">
        <v>64</v>
      </c>
      <c r="J31">
        <f t="shared" si="0"/>
        <v>31</v>
      </c>
      <c r="K31" s="14">
        <v>45931</v>
      </c>
    </row>
    <row r="32" spans="6:11">
      <c r="F32" s="14">
        <v>41122</v>
      </c>
      <c r="I32" t="s">
        <v>65</v>
      </c>
      <c r="J32">
        <f t="shared" si="0"/>
        <v>32</v>
      </c>
      <c r="K32" s="14">
        <v>45962</v>
      </c>
    </row>
    <row r="33" spans="6:11">
      <c r="F33" s="14">
        <v>41153</v>
      </c>
      <c r="I33" t="s">
        <v>66</v>
      </c>
      <c r="J33">
        <f t="shared" si="0"/>
        <v>33</v>
      </c>
      <c r="K33" s="14">
        <v>45992</v>
      </c>
    </row>
    <row r="34" spans="6:11">
      <c r="F34" s="14">
        <v>41183</v>
      </c>
      <c r="I34" t="s">
        <v>67</v>
      </c>
      <c r="J34">
        <f t="shared" si="0"/>
        <v>34</v>
      </c>
      <c r="K34" s="14">
        <v>46023</v>
      </c>
    </row>
    <row r="35" spans="6:11">
      <c r="F35" s="14">
        <v>41214</v>
      </c>
      <c r="I35" t="s">
        <v>68</v>
      </c>
      <c r="J35">
        <f t="shared" si="0"/>
        <v>35</v>
      </c>
      <c r="K35" s="14">
        <v>46054</v>
      </c>
    </row>
    <row r="36" spans="6:11">
      <c r="F36" s="14">
        <v>41244</v>
      </c>
      <c r="J36">
        <f t="shared" si="0"/>
        <v>36</v>
      </c>
      <c r="K36" s="14">
        <v>46082</v>
      </c>
    </row>
    <row r="37" spans="6:11">
      <c r="F37" s="14">
        <v>41275</v>
      </c>
      <c r="J37">
        <f t="shared" si="0"/>
        <v>37</v>
      </c>
      <c r="K37" s="14">
        <v>46113</v>
      </c>
    </row>
    <row r="38" spans="6:11">
      <c r="F38" s="14">
        <v>41306</v>
      </c>
      <c r="J38">
        <f t="shared" si="0"/>
        <v>38</v>
      </c>
      <c r="K38" s="14">
        <v>46143</v>
      </c>
    </row>
    <row r="39" spans="6:11">
      <c r="F39" s="14">
        <v>41334</v>
      </c>
      <c r="J39">
        <f t="shared" si="0"/>
        <v>39</v>
      </c>
      <c r="K39" s="14">
        <v>46174</v>
      </c>
    </row>
    <row r="40" spans="6:11">
      <c r="F40" s="14">
        <v>41365</v>
      </c>
      <c r="J40">
        <f t="shared" si="0"/>
        <v>40</v>
      </c>
      <c r="K40" s="14">
        <v>46204</v>
      </c>
    </row>
    <row r="41" spans="6:11">
      <c r="F41" s="14">
        <v>41395</v>
      </c>
      <c r="J41">
        <f t="shared" si="0"/>
        <v>41</v>
      </c>
      <c r="K41" s="14">
        <v>46235</v>
      </c>
    </row>
    <row r="42" spans="6:11">
      <c r="F42" s="14">
        <v>41426</v>
      </c>
      <c r="J42">
        <f t="shared" si="0"/>
        <v>42</v>
      </c>
      <c r="K42" s="14">
        <v>46266</v>
      </c>
    </row>
    <row r="43" spans="6:11">
      <c r="F43" s="14">
        <v>41456</v>
      </c>
      <c r="J43">
        <f t="shared" si="0"/>
        <v>43</v>
      </c>
      <c r="K43" s="14">
        <v>46296</v>
      </c>
    </row>
    <row r="44" spans="6:11">
      <c r="F44" s="14">
        <v>41487</v>
      </c>
      <c r="J44">
        <f t="shared" si="0"/>
        <v>44</v>
      </c>
    </row>
    <row r="45" spans="6:11">
      <c r="F45" s="14">
        <v>41518</v>
      </c>
      <c r="J45">
        <f t="shared" si="0"/>
        <v>45</v>
      </c>
    </row>
    <row r="46" spans="6:11">
      <c r="F46" s="14">
        <v>41548</v>
      </c>
      <c r="J46">
        <f t="shared" si="0"/>
        <v>46</v>
      </c>
    </row>
    <row r="47" spans="6:11">
      <c r="F47" s="14">
        <v>41579</v>
      </c>
      <c r="J47">
        <f t="shared" si="0"/>
        <v>47</v>
      </c>
    </row>
    <row r="48" spans="6:11">
      <c r="F48" s="14">
        <v>41609</v>
      </c>
      <c r="J48">
        <f t="shared" si="0"/>
        <v>48</v>
      </c>
    </row>
    <row r="49" spans="6:10">
      <c r="F49" s="14">
        <v>41640</v>
      </c>
      <c r="J49">
        <f t="shared" si="0"/>
        <v>49</v>
      </c>
    </row>
    <row r="50" spans="6:10">
      <c r="F50" s="14">
        <v>41671</v>
      </c>
      <c r="J50">
        <f t="shared" si="0"/>
        <v>50</v>
      </c>
    </row>
    <row r="51" spans="6:10">
      <c r="F51" s="14">
        <v>41699</v>
      </c>
    </row>
    <row r="52" spans="6:10">
      <c r="F52" s="14">
        <v>41730</v>
      </c>
    </row>
    <row r="53" spans="6:10">
      <c r="F53" s="14">
        <v>41760</v>
      </c>
    </row>
    <row r="54" spans="6:10">
      <c r="F54" s="14">
        <v>41791</v>
      </c>
    </row>
    <row r="55" spans="6:10">
      <c r="F55" s="14">
        <v>41821</v>
      </c>
    </row>
    <row r="56" spans="6:10">
      <c r="F56" s="14">
        <v>41852</v>
      </c>
    </row>
    <row r="57" spans="6:10">
      <c r="F57" s="14">
        <v>41883</v>
      </c>
    </row>
    <row r="58" spans="6:10">
      <c r="F58" s="14">
        <v>41913</v>
      </c>
    </row>
    <row r="59" spans="6:10">
      <c r="F59" s="14">
        <v>41944</v>
      </c>
    </row>
    <row r="60" spans="6:10">
      <c r="F60" s="14">
        <v>41974</v>
      </c>
    </row>
    <row r="61" spans="6:10">
      <c r="F61" s="14">
        <v>42005</v>
      </c>
    </row>
    <row r="62" spans="6:10">
      <c r="F62" s="14">
        <v>42036</v>
      </c>
    </row>
    <row r="63" spans="6:10">
      <c r="F63" s="14">
        <v>42064</v>
      </c>
    </row>
    <row r="64" spans="6:10">
      <c r="F64" s="14">
        <v>42095</v>
      </c>
    </row>
    <row r="65" spans="6:6">
      <c r="F65" s="14">
        <v>42125</v>
      </c>
    </row>
    <row r="66" spans="6:6">
      <c r="F66" s="14">
        <v>42156</v>
      </c>
    </row>
    <row r="67" spans="6:6">
      <c r="F67" s="14">
        <v>42186</v>
      </c>
    </row>
    <row r="68" spans="6:6">
      <c r="F68" s="14">
        <v>42217</v>
      </c>
    </row>
    <row r="69" spans="6:6">
      <c r="F69" s="14">
        <v>42248</v>
      </c>
    </row>
    <row r="70" spans="6:6">
      <c r="F70" s="14">
        <v>42278</v>
      </c>
    </row>
    <row r="71" spans="6:6">
      <c r="F71" s="14">
        <v>42309</v>
      </c>
    </row>
    <row r="72" spans="6:6">
      <c r="F72" s="14">
        <v>42339</v>
      </c>
    </row>
    <row r="73" spans="6:6">
      <c r="F73" s="14">
        <v>42370</v>
      </c>
    </row>
    <row r="74" spans="6:6">
      <c r="F74" s="14">
        <v>42401</v>
      </c>
    </row>
    <row r="75" spans="6:6">
      <c r="F75" s="14">
        <v>42430</v>
      </c>
    </row>
    <row r="76" spans="6:6">
      <c r="F76" s="14">
        <v>42461</v>
      </c>
    </row>
    <row r="77" spans="6:6">
      <c r="F77" s="14">
        <v>42491</v>
      </c>
    </row>
    <row r="78" spans="6:6">
      <c r="F78" s="14">
        <v>42522</v>
      </c>
    </row>
    <row r="79" spans="6:6">
      <c r="F79" s="14">
        <v>42552</v>
      </c>
    </row>
    <row r="80" spans="6:6">
      <c r="F80" s="14">
        <v>42583</v>
      </c>
    </row>
    <row r="81" spans="6:6">
      <c r="F81" s="14">
        <v>42614</v>
      </c>
    </row>
    <row r="82" spans="6:6">
      <c r="F82" s="14">
        <v>42644</v>
      </c>
    </row>
    <row r="83" spans="6:6">
      <c r="F83" s="14">
        <v>42675</v>
      </c>
    </row>
    <row r="84" spans="6:6">
      <c r="F84" s="14">
        <v>42705</v>
      </c>
    </row>
    <row r="85" spans="6:6">
      <c r="F85" s="14">
        <v>42736</v>
      </c>
    </row>
    <row r="86" spans="6:6">
      <c r="F86" s="14">
        <v>42767</v>
      </c>
    </row>
    <row r="87" spans="6:6">
      <c r="F87" s="14">
        <v>42795</v>
      </c>
    </row>
    <row r="88" spans="6:6">
      <c r="F88" s="14">
        <v>42826</v>
      </c>
    </row>
    <row r="89" spans="6:6">
      <c r="F89" s="14">
        <v>42856</v>
      </c>
    </row>
    <row r="90" spans="6:6">
      <c r="F90" s="14">
        <v>42887</v>
      </c>
    </row>
    <row r="91" spans="6:6">
      <c r="F91" s="14">
        <v>42917</v>
      </c>
    </row>
    <row r="92" spans="6:6">
      <c r="F92" s="14">
        <v>42948</v>
      </c>
    </row>
    <row r="93" spans="6:6">
      <c r="F93" s="14">
        <v>42979</v>
      </c>
    </row>
    <row r="94" spans="6:6">
      <c r="F94" s="14">
        <v>43009</v>
      </c>
    </row>
    <row r="95" spans="6:6">
      <c r="F95" s="14">
        <v>43040</v>
      </c>
    </row>
    <row r="96" spans="6:6">
      <c r="F96" s="14">
        <v>43070</v>
      </c>
    </row>
    <row r="97" spans="6:6">
      <c r="F97" s="14">
        <v>43101</v>
      </c>
    </row>
    <row r="98" spans="6:6">
      <c r="F98" s="14">
        <v>43132</v>
      </c>
    </row>
    <row r="99" spans="6:6">
      <c r="F99" s="14">
        <v>43160</v>
      </c>
    </row>
    <row r="100" spans="6:6">
      <c r="F100" s="14">
        <v>43191</v>
      </c>
    </row>
    <row r="101" spans="6:6">
      <c r="F101" s="14">
        <v>43221</v>
      </c>
    </row>
    <row r="102" spans="6:6">
      <c r="F102" s="14">
        <v>43252</v>
      </c>
    </row>
    <row r="103" spans="6:6">
      <c r="F103" s="14">
        <v>43282</v>
      </c>
    </row>
    <row r="104" spans="6:6">
      <c r="F104" s="14">
        <v>43313</v>
      </c>
    </row>
    <row r="105" spans="6:6">
      <c r="F105" s="14">
        <v>43344</v>
      </c>
    </row>
    <row r="106" spans="6:6">
      <c r="F106" s="14">
        <v>43374</v>
      </c>
    </row>
    <row r="107" spans="6:6">
      <c r="F107" s="14">
        <v>43405</v>
      </c>
    </row>
    <row r="108" spans="6:6">
      <c r="F108" s="14">
        <v>43435</v>
      </c>
    </row>
    <row r="109" spans="6:6">
      <c r="F109" s="14">
        <v>43466</v>
      </c>
    </row>
    <row r="110" spans="6:6">
      <c r="F110" s="14">
        <v>43497</v>
      </c>
    </row>
    <row r="111" spans="6:6">
      <c r="F111" s="14">
        <v>43525</v>
      </c>
    </row>
    <row r="112" spans="6:6">
      <c r="F112" s="14">
        <v>43556</v>
      </c>
    </row>
    <row r="113" spans="6:6">
      <c r="F113" s="14">
        <v>43586</v>
      </c>
    </row>
    <row r="114" spans="6:6">
      <c r="F114" s="14">
        <v>43617</v>
      </c>
    </row>
    <row r="115" spans="6:6">
      <c r="F115" s="14">
        <v>43647</v>
      </c>
    </row>
    <row r="116" spans="6:6">
      <c r="F116" s="14">
        <v>43678</v>
      </c>
    </row>
    <row r="117" spans="6:6">
      <c r="F117" s="14">
        <v>43709</v>
      </c>
    </row>
    <row r="118" spans="6:6">
      <c r="F118" s="14">
        <v>43739</v>
      </c>
    </row>
    <row r="119" spans="6:6">
      <c r="F119" s="14">
        <v>43770</v>
      </c>
    </row>
    <row r="120" spans="6:6">
      <c r="F120" s="14">
        <v>43800</v>
      </c>
    </row>
  </sheetData>
  <sheetProtection algorithmName="SHA-512" hashValue="TzcnJ+jbovHlLersjHgIBmH/7Yhc2Gk+l+FD40fqv7PoaWjwkJAP9w4qKhzn0XqdxA0YnMp3ZM7OeAvhb2mRFw==" saltValue="lxvdA7KzKa7OPfpy85x1fg=="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00"/>
  <sheetViews>
    <sheetView zoomScale="115" zoomScaleNormal="115" workbookViewId="0">
      <selection activeCell="A21" sqref="A21"/>
    </sheetView>
  </sheetViews>
  <sheetFormatPr defaultColWidth="14.42578125" defaultRowHeight="15" customHeight="1"/>
  <cols>
    <col min="1" max="1" width="47.42578125" style="9" customWidth="1"/>
    <col min="2" max="2" width="21.7109375" style="9" customWidth="1"/>
    <col min="3" max="3" width="29" style="9" customWidth="1"/>
    <col min="4" max="4" width="35.28515625" style="9" customWidth="1"/>
    <col min="5" max="26" width="10.7109375" style="9" customWidth="1"/>
    <col min="27" max="16384" width="14.42578125" style="9"/>
  </cols>
  <sheetData>
    <row r="1" spans="1:4" ht="55.15" customHeight="1">
      <c r="A1" s="77" t="s">
        <v>69</v>
      </c>
      <c r="B1" s="73" t="s">
        <v>6</v>
      </c>
      <c r="C1" s="74" t="s">
        <v>8</v>
      </c>
      <c r="D1" s="100" t="s">
        <v>70</v>
      </c>
    </row>
    <row r="2" spans="1:4" ht="14.25" customHeight="1">
      <c r="B2" s="2" t="s">
        <v>7</v>
      </c>
    </row>
    <row r="3" spans="1:4" ht="14.25" customHeight="1"/>
    <row r="4" spans="1:4" ht="14.25" customHeight="1">
      <c r="A4" s="45" t="s">
        <v>71</v>
      </c>
      <c r="B4" s="72"/>
      <c r="C4" s="47"/>
    </row>
    <row r="5" spans="1:4" ht="14.25" customHeight="1">
      <c r="A5" s="45" t="s">
        <v>72</v>
      </c>
      <c r="B5" s="84"/>
    </row>
    <row r="6" spans="1:4" ht="14.25" customHeight="1"/>
    <row r="7" spans="1:4" ht="14.25" customHeight="1">
      <c r="A7" s="44" t="s">
        <v>73</v>
      </c>
      <c r="B7" s="72"/>
    </row>
    <row r="8" spans="1:4" ht="14.25" customHeight="1">
      <c r="A8" s="44" t="s">
        <v>74</v>
      </c>
      <c r="B8" s="72"/>
    </row>
    <row r="9" spans="1:4" ht="14.25" customHeight="1">
      <c r="A9" s="44" t="s">
        <v>75</v>
      </c>
      <c r="B9" s="72"/>
    </row>
    <row r="10" spans="1:4" ht="14.25" customHeight="1">
      <c r="A10" s="44" t="s">
        <v>76</v>
      </c>
      <c r="B10" s="72"/>
    </row>
    <row r="11" spans="1:4" ht="14.25" customHeight="1">
      <c r="A11" s="43" t="s">
        <v>77</v>
      </c>
      <c r="B11" s="72"/>
    </row>
    <row r="12" spans="1:4" ht="14.25" customHeight="1">
      <c r="A12" s="44" t="s">
        <v>78</v>
      </c>
      <c r="B12" s="72"/>
      <c r="C12" s="18"/>
    </row>
    <row r="13" spans="1:4" ht="14.25" customHeight="1">
      <c r="A13" s="44" t="s">
        <v>79</v>
      </c>
      <c r="B13" s="75"/>
      <c r="C13" s="21" t="s">
        <v>80</v>
      </c>
    </row>
    <row r="14" spans="1:4" ht="14.25" customHeight="1">
      <c r="A14" s="44" t="s">
        <v>81</v>
      </c>
      <c r="B14" s="75"/>
      <c r="C14" s="21" t="s">
        <v>80</v>
      </c>
    </row>
    <row r="15" spans="1:4" ht="14.25" customHeight="1">
      <c r="A15" s="43" t="s">
        <v>82</v>
      </c>
      <c r="B15" s="72"/>
      <c r="C15" s="21" t="s">
        <v>80</v>
      </c>
    </row>
    <row r="16" spans="1:4" ht="37.5" customHeight="1">
      <c r="A16" s="43" t="s">
        <v>83</v>
      </c>
      <c r="B16" s="72"/>
    </row>
    <row r="17" spans="1:2" ht="37.5" customHeight="1">
      <c r="A17" s="44" t="s">
        <v>84</v>
      </c>
      <c r="B17" s="72"/>
    </row>
    <row r="18" spans="1:2" ht="14.25" customHeight="1"/>
    <row r="19" spans="1:2" ht="14.25" customHeight="1">
      <c r="A19" s="43" t="s">
        <v>85</v>
      </c>
      <c r="B19" s="76"/>
    </row>
    <row r="20" spans="1:2" ht="14.25" customHeight="1"/>
    <row r="21" spans="1:2" ht="14.25" customHeight="1"/>
    <row r="22" spans="1:2" ht="14.25" customHeight="1"/>
    <row r="23" spans="1:2" ht="14.25" customHeight="1"/>
    <row r="24" spans="1:2" ht="14.25" customHeight="1"/>
    <row r="25" spans="1:2" ht="14.25" customHeight="1"/>
    <row r="26" spans="1:2" ht="14.25" customHeight="1"/>
    <row r="27" spans="1:2" ht="14.25" customHeight="1"/>
    <row r="28" spans="1:2" ht="14.25" customHeight="1"/>
    <row r="29" spans="1:2" ht="14.25" customHeight="1"/>
    <row r="30" spans="1:2" ht="14.25" customHeight="1"/>
    <row r="31" spans="1:2" ht="14.25" customHeight="1"/>
    <row r="32" spans="1: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honeticPr fontId="14" type="noConversion"/>
  <pageMargins left="0.7" right="0.7" top="0.75" bottom="0.75" header="0" footer="0"/>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D5DAA86-B86F-4E7E-A56F-A97B2636C4FB}">
          <x14:formula1>
            <xm:f>Listes!$I$1:$I$35</xm:f>
          </x14:formula1>
          <xm:sqref>B10:B11</xm:sqref>
        </x14:dataValidation>
        <x14:dataValidation type="list" allowBlank="1" showInputMessage="1" showErrorMessage="1" xr:uid="{5863A04C-AE56-43D4-95AE-B5617B3C579E}">
          <x14:formula1>
            <xm:f>Listes!$K$1:$K$43</xm:f>
          </x14:formula1>
          <xm:sqref>B5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7"/>
  <sheetViews>
    <sheetView tabSelected="1" zoomScaleNormal="100" workbookViewId="0">
      <selection activeCell="A5" sqref="A5:J5"/>
    </sheetView>
  </sheetViews>
  <sheetFormatPr defaultColWidth="14.42578125" defaultRowHeight="15" customHeight="1"/>
  <cols>
    <col min="1" max="1" width="40.140625" style="9" customWidth="1"/>
    <col min="2" max="2" width="36.7109375" style="9" customWidth="1"/>
    <col min="3" max="3" width="23.28515625" style="9" customWidth="1"/>
    <col min="4" max="4" width="26.42578125" style="9" customWidth="1"/>
    <col min="5" max="5" width="28.7109375" style="9" customWidth="1"/>
    <col min="6" max="6" width="15.5703125" style="9" customWidth="1"/>
    <col min="7" max="7" width="14.85546875" style="9" customWidth="1"/>
    <col min="8" max="8" width="22.85546875" style="9" customWidth="1"/>
    <col min="9" max="9" width="17.7109375" style="9" customWidth="1"/>
    <col min="10" max="10" width="18" style="9" customWidth="1"/>
    <col min="11" max="11" width="92.140625" style="9" customWidth="1"/>
    <col min="12" max="12" width="75.28515625" style="9" customWidth="1"/>
    <col min="13" max="17" width="10.7109375" style="9" customWidth="1"/>
    <col min="18" max="19" width="19.5703125" style="9" customWidth="1"/>
    <col min="20" max="26" width="10.7109375" style="9" customWidth="1"/>
    <col min="27" max="16384" width="14.42578125" style="9"/>
  </cols>
  <sheetData>
    <row r="1" spans="1:26" ht="14.25" customHeight="1">
      <c r="A1" s="71" t="s">
        <v>86</v>
      </c>
    </row>
    <row r="2" spans="1:26" ht="52.9" customHeight="1">
      <c r="A2" s="1"/>
      <c r="B2" s="105" t="s">
        <v>87</v>
      </c>
      <c r="C2" s="51" t="s">
        <v>6</v>
      </c>
      <c r="D2" s="16" t="s">
        <v>7</v>
      </c>
      <c r="E2" s="52" t="s">
        <v>88</v>
      </c>
      <c r="G2" s="18" t="s">
        <v>89</v>
      </c>
      <c r="L2" s="130" t="s">
        <v>90</v>
      </c>
      <c r="M2" s="131"/>
    </row>
    <row r="3" spans="1:26" ht="14.25" customHeight="1">
      <c r="H3" s="59"/>
      <c r="J3" s="107"/>
      <c r="L3" s="93"/>
      <c r="M3" s="94"/>
    </row>
    <row r="4" spans="1:26" ht="14.25" customHeight="1">
      <c r="A4" s="30" t="s">
        <v>91</v>
      </c>
      <c r="B4" s="53"/>
      <c r="C4" s="18"/>
      <c r="D4" s="108"/>
      <c r="E4" s="109"/>
      <c r="F4" s="110"/>
      <c r="G4" s="18"/>
      <c r="H4" s="18"/>
      <c r="I4" s="18"/>
      <c r="J4" s="18"/>
      <c r="L4" s="95"/>
      <c r="M4" s="96"/>
    </row>
    <row r="5" spans="1:26" ht="14.25" customHeight="1">
      <c r="A5" s="132"/>
      <c r="B5" s="133"/>
      <c r="C5" s="133"/>
      <c r="D5" s="133"/>
      <c r="E5" s="133"/>
      <c r="F5" s="133"/>
      <c r="G5" s="133"/>
      <c r="H5" s="133"/>
      <c r="I5" s="133"/>
      <c r="J5" s="134"/>
    </row>
    <row r="6" spans="1:26" ht="86.45" customHeight="1">
      <c r="A6" s="32"/>
      <c r="B6" s="19"/>
      <c r="C6" s="19"/>
      <c r="D6" s="24"/>
      <c r="E6" s="19"/>
      <c r="F6" s="24"/>
      <c r="G6" s="19"/>
      <c r="H6" s="19"/>
      <c r="I6" s="19"/>
      <c r="J6" s="19"/>
      <c r="K6" s="54"/>
      <c r="M6" s="55"/>
      <c r="N6" s="55"/>
      <c r="O6" s="55"/>
      <c r="P6" s="55"/>
      <c r="Q6" s="55"/>
      <c r="R6" s="55"/>
      <c r="S6" s="55"/>
      <c r="T6" s="55"/>
      <c r="U6" s="55"/>
      <c r="V6" s="55"/>
      <c r="W6" s="55"/>
      <c r="X6" s="55"/>
      <c r="Y6" s="55"/>
      <c r="Z6" s="55"/>
    </row>
    <row r="7" spans="1:26" ht="14.25" customHeight="1">
      <c r="A7" s="132"/>
      <c r="B7" s="133"/>
      <c r="C7" s="133"/>
      <c r="D7" s="133"/>
      <c r="E7" s="133"/>
      <c r="F7" s="133"/>
      <c r="G7" s="133"/>
      <c r="H7" s="133"/>
      <c r="I7" s="133"/>
      <c r="J7" s="134"/>
    </row>
    <row r="8" spans="1:26" ht="14.25" customHeight="1">
      <c r="A8" s="39"/>
      <c r="B8" s="20"/>
      <c r="C8" s="40"/>
      <c r="D8" s="20"/>
      <c r="E8" s="40"/>
      <c r="F8" s="22"/>
      <c r="G8" s="12"/>
      <c r="H8" s="104"/>
      <c r="I8" s="25"/>
      <c r="J8" s="56"/>
      <c r="K8" s="9" t="s">
        <v>92</v>
      </c>
    </row>
    <row r="9" spans="1:26" ht="14.25" customHeight="1">
      <c r="A9" s="39"/>
      <c r="B9" s="20"/>
      <c r="C9" s="40"/>
      <c r="D9" s="20"/>
      <c r="E9" s="40"/>
      <c r="F9" s="22"/>
      <c r="G9" s="12"/>
      <c r="H9" s="104"/>
      <c r="I9" s="25"/>
      <c r="J9" s="56"/>
    </row>
    <row r="10" spans="1:26" ht="14.25" customHeight="1">
      <c r="A10" s="39"/>
      <c r="B10" s="20"/>
      <c r="C10" s="40"/>
      <c r="D10" s="20"/>
      <c r="E10" s="40"/>
      <c r="F10" s="22"/>
      <c r="G10" s="12"/>
      <c r="H10" s="104"/>
      <c r="I10" s="25"/>
      <c r="J10" s="56"/>
    </row>
    <row r="11" spans="1:26" ht="14.25" customHeight="1" thickBot="1">
      <c r="A11" s="39"/>
      <c r="B11" s="20"/>
      <c r="C11" s="40"/>
      <c r="D11" s="20"/>
      <c r="E11" s="40"/>
      <c r="F11" s="22"/>
      <c r="G11" s="12"/>
      <c r="H11" s="104"/>
      <c r="I11" s="102"/>
      <c r="J11" s="56"/>
    </row>
    <row r="12" spans="1:26" ht="14.25" customHeight="1" thickBot="1">
      <c r="A12" s="34"/>
      <c r="B12" s="35"/>
      <c r="C12" s="36"/>
      <c r="D12" s="36"/>
      <c r="E12" s="36"/>
      <c r="F12" s="36"/>
      <c r="G12" s="37"/>
      <c r="H12" s="101"/>
      <c r="I12" s="103"/>
      <c r="J12" s="57"/>
      <c r="K12" s="1"/>
      <c r="L12" s="1"/>
      <c r="M12" s="1"/>
      <c r="N12" s="1"/>
      <c r="O12" s="1"/>
      <c r="P12" s="1"/>
      <c r="Q12" s="1"/>
      <c r="R12" s="1"/>
      <c r="S12" s="1"/>
      <c r="T12" s="1"/>
      <c r="U12" s="1"/>
      <c r="V12" s="1"/>
      <c r="W12" s="1"/>
      <c r="X12" s="1"/>
      <c r="Y12" s="1"/>
      <c r="Z12" s="1"/>
    </row>
    <row r="13" spans="1:26" ht="14.25" customHeight="1">
      <c r="C13" s="136"/>
      <c r="D13" s="137"/>
      <c r="E13" s="137"/>
      <c r="F13" s="137"/>
      <c r="G13" s="137"/>
      <c r="H13" s="137"/>
      <c r="I13" s="137"/>
      <c r="J13" s="138"/>
    </row>
    <row r="14" spans="1:26" ht="14.25" customHeight="1">
      <c r="A14" s="135" t="s">
        <v>93</v>
      </c>
      <c r="B14" s="135"/>
      <c r="C14" s="135"/>
      <c r="D14" s="135"/>
      <c r="E14" s="135"/>
      <c r="F14" s="135"/>
      <c r="G14" s="135"/>
      <c r="H14" s="135"/>
      <c r="I14" s="135"/>
      <c r="J14" s="135"/>
    </row>
    <row r="15" spans="1:26" ht="39.75" customHeight="1">
      <c r="A15" s="33"/>
      <c r="B15" s="19" t="s">
        <v>94</v>
      </c>
      <c r="C15" s="19" t="s">
        <v>95</v>
      </c>
      <c r="D15" s="24" t="s">
        <v>96</v>
      </c>
      <c r="E15" s="19" t="s">
        <v>97</v>
      </c>
      <c r="F15" s="24" t="s">
        <v>98</v>
      </c>
      <c r="G15" s="19" t="s">
        <v>99</v>
      </c>
      <c r="H15" s="19" t="s">
        <v>100</v>
      </c>
      <c r="I15" s="19" t="s">
        <v>101</v>
      </c>
      <c r="J15" s="19" t="s">
        <v>102</v>
      </c>
      <c r="L15" s="58"/>
    </row>
    <row r="16" spans="1:26" ht="15" customHeight="1">
      <c r="A16" s="21" t="s">
        <v>103</v>
      </c>
      <c r="B16" s="41"/>
      <c r="C16" s="40"/>
      <c r="D16" s="22">
        <f>IFERROR(C16/$C$12,0)</f>
        <v>0</v>
      </c>
      <c r="E16" s="42"/>
      <c r="F16" s="22">
        <f>IFERROR(E16/$E$12,0)</f>
        <v>0</v>
      </c>
      <c r="G16" s="23">
        <f>IFERROR(C16*1000/'Données bâtiment'!$B$13,0)</f>
        <v>0</v>
      </c>
      <c r="H16" s="104"/>
      <c r="I16" s="25">
        <f>IFERROR(E16/(C16*1000),0)</f>
        <v>0</v>
      </c>
      <c r="J16" s="56"/>
    </row>
    <row r="17" spans="1:26" ht="14.25" customHeight="1">
      <c r="A17" s="21" t="s">
        <v>104</v>
      </c>
      <c r="B17" s="41"/>
      <c r="C17" s="40"/>
      <c r="D17" s="22">
        <f t="shared" ref="D17:D23" si="0">IFERROR(C17/$C$12,0)</f>
        <v>0</v>
      </c>
      <c r="E17" s="40"/>
      <c r="F17" s="22">
        <f t="shared" ref="F17:F23" si="1">IFERROR(E17/$E$12,0)</f>
        <v>0</v>
      </c>
      <c r="G17" s="23">
        <f>IFERROR(C17*1000/'Données bâtiment'!$B$13,0)</f>
        <v>0</v>
      </c>
      <c r="H17" s="104"/>
      <c r="I17" s="25">
        <f t="shared" ref="I17:I23" si="2">IFERROR(E17/(C17*1000),0)</f>
        <v>0</v>
      </c>
      <c r="J17" s="56"/>
    </row>
    <row r="18" spans="1:26" ht="14.25" customHeight="1">
      <c r="A18" s="21" t="s">
        <v>105</v>
      </c>
      <c r="B18" s="41"/>
      <c r="C18" s="40"/>
      <c r="D18" s="22">
        <f t="shared" si="0"/>
        <v>0</v>
      </c>
      <c r="E18" s="40"/>
      <c r="F18" s="22">
        <f t="shared" si="1"/>
        <v>0</v>
      </c>
      <c r="G18" s="23">
        <f>IFERROR(C18*1000/'Données bâtiment'!$B$13,0)</f>
        <v>0</v>
      </c>
      <c r="H18" s="104"/>
      <c r="I18" s="25">
        <f t="shared" si="2"/>
        <v>0</v>
      </c>
      <c r="J18" s="56"/>
    </row>
    <row r="19" spans="1:26" ht="14.25" customHeight="1">
      <c r="A19" s="21" t="s">
        <v>106</v>
      </c>
      <c r="B19" s="41"/>
      <c r="C19" s="40"/>
      <c r="D19" s="22">
        <f t="shared" si="0"/>
        <v>0</v>
      </c>
      <c r="E19" s="40"/>
      <c r="F19" s="22">
        <f t="shared" si="1"/>
        <v>0</v>
      </c>
      <c r="G19" s="23">
        <f>IFERROR(C19*1000/'Données bâtiment'!$B$13,0)</f>
        <v>0</v>
      </c>
      <c r="H19" s="104"/>
      <c r="I19" s="25">
        <f t="shared" si="2"/>
        <v>0</v>
      </c>
      <c r="J19" s="56"/>
    </row>
    <row r="20" spans="1:26" ht="14.25" customHeight="1">
      <c r="A20" s="21" t="s">
        <v>107</v>
      </c>
      <c r="B20" s="41"/>
      <c r="C20" s="40"/>
      <c r="D20" s="22">
        <f t="shared" si="0"/>
        <v>0</v>
      </c>
      <c r="E20" s="40"/>
      <c r="F20" s="22">
        <f t="shared" si="1"/>
        <v>0</v>
      </c>
      <c r="G20" s="23">
        <f>IFERROR(C20*1000/'Données bâtiment'!$B$13,0)</f>
        <v>0</v>
      </c>
      <c r="H20" s="104"/>
      <c r="I20" s="25">
        <f t="shared" si="2"/>
        <v>0</v>
      </c>
      <c r="J20" s="56"/>
    </row>
    <row r="21" spans="1:26" ht="14.25" customHeight="1">
      <c r="A21" s="21" t="s">
        <v>108</v>
      </c>
      <c r="B21" s="41"/>
      <c r="C21" s="40"/>
      <c r="D21" s="22">
        <f t="shared" si="0"/>
        <v>0</v>
      </c>
      <c r="E21" s="40"/>
      <c r="F21" s="22">
        <f t="shared" si="1"/>
        <v>0</v>
      </c>
      <c r="G21" s="23">
        <f>IFERROR(C21*1000/'Données bâtiment'!$B$13,0)</f>
        <v>0</v>
      </c>
      <c r="H21" s="104"/>
      <c r="I21" s="25">
        <f t="shared" si="2"/>
        <v>0</v>
      </c>
      <c r="J21" s="56"/>
    </row>
    <row r="22" spans="1:26" ht="14.25" customHeight="1">
      <c r="A22" s="21" t="s">
        <v>109</v>
      </c>
      <c r="B22" s="41"/>
      <c r="C22" s="40"/>
      <c r="D22" s="22"/>
      <c r="E22" s="40"/>
      <c r="F22" s="22"/>
      <c r="G22" s="23"/>
      <c r="H22" s="104"/>
      <c r="I22" s="25"/>
      <c r="J22" s="56"/>
    </row>
    <row r="23" spans="1:26" ht="14.25" customHeight="1">
      <c r="A23" s="21" t="s">
        <v>110</v>
      </c>
      <c r="B23" s="41"/>
      <c r="C23" s="40"/>
      <c r="D23" s="22">
        <f t="shared" si="0"/>
        <v>0</v>
      </c>
      <c r="E23" s="40"/>
      <c r="F23" s="22">
        <f t="shared" si="1"/>
        <v>0</v>
      </c>
      <c r="G23" s="23">
        <f>IFERROR(C23*1000/'Données bâtiment'!$B$13,0)</f>
        <v>0</v>
      </c>
      <c r="H23" s="104"/>
      <c r="I23" s="25">
        <f t="shared" si="2"/>
        <v>0</v>
      </c>
      <c r="J23" s="56"/>
    </row>
    <row r="24" spans="1:26" ht="56.45" customHeight="1"/>
    <row r="25" spans="1:26" ht="28.15" customHeight="1">
      <c r="A25" s="127" t="s">
        <v>111</v>
      </c>
      <c r="B25" s="128"/>
      <c r="C25" s="128"/>
      <c r="D25" s="128"/>
      <c r="E25" s="128"/>
      <c r="F25" s="128"/>
      <c r="G25" s="128"/>
      <c r="H25" s="128"/>
      <c r="I25" s="128"/>
      <c r="J25" s="128"/>
    </row>
    <row r="26" spans="1:26" ht="31.9" customHeight="1">
      <c r="A26" s="21"/>
      <c r="B26" s="49" t="s">
        <v>111</v>
      </c>
      <c r="C26" s="111"/>
      <c r="D26" s="111"/>
      <c r="E26" s="38"/>
      <c r="F26" s="26"/>
      <c r="G26" s="85"/>
      <c r="H26" s="26"/>
      <c r="I26" s="86"/>
      <c r="J26" s="60"/>
    </row>
    <row r="27" spans="1:26" ht="45" customHeight="1">
      <c r="A27" s="21" t="s">
        <v>112</v>
      </c>
      <c r="B27" s="41"/>
      <c r="C27" s="111"/>
      <c r="D27" s="111"/>
      <c r="E27" s="38"/>
      <c r="F27" s="26"/>
      <c r="G27" s="87"/>
      <c r="H27" s="48" t="s">
        <v>111</v>
      </c>
      <c r="I27" s="40"/>
      <c r="J27" s="60"/>
    </row>
    <row r="28" spans="1:26" ht="15" customHeight="1">
      <c r="A28" s="21" t="s">
        <v>113</v>
      </c>
      <c r="B28" s="41"/>
      <c r="C28" s="111"/>
      <c r="D28" s="111"/>
      <c r="E28" s="38"/>
      <c r="F28" s="26"/>
      <c r="G28" s="27"/>
      <c r="H28" s="28"/>
      <c r="I28" s="29"/>
      <c r="J28" s="60"/>
    </row>
    <row r="29" spans="1:26" ht="15" customHeight="1">
      <c r="A29" s="21" t="s">
        <v>114</v>
      </c>
      <c r="B29" s="41"/>
      <c r="C29" s="111"/>
      <c r="D29" s="111"/>
      <c r="E29" s="38"/>
      <c r="F29" s="26"/>
      <c r="G29" s="27"/>
      <c r="H29" s="28"/>
      <c r="I29" s="29"/>
      <c r="J29" s="60"/>
    </row>
    <row r="30" spans="1:26" ht="15" customHeight="1">
      <c r="A30" s="21" t="s">
        <v>115</v>
      </c>
      <c r="B30" s="41"/>
      <c r="C30" s="111"/>
      <c r="D30" s="111"/>
      <c r="E30" s="38"/>
      <c r="F30" s="26"/>
      <c r="G30" s="27"/>
      <c r="H30" s="28"/>
      <c r="I30" s="29"/>
      <c r="J30" s="60"/>
    </row>
    <row r="31" spans="1:26" ht="15" customHeight="1">
      <c r="A31" s="21" t="s">
        <v>114</v>
      </c>
      <c r="B31" s="40"/>
      <c r="C31" s="111"/>
      <c r="D31" s="111"/>
      <c r="E31" s="38"/>
      <c r="F31" s="26"/>
      <c r="G31" s="27"/>
      <c r="H31" s="28"/>
      <c r="I31" s="29"/>
      <c r="J31" s="60"/>
      <c r="K31" s="61"/>
      <c r="L31" s="61"/>
      <c r="M31" s="61"/>
      <c r="N31" s="61"/>
      <c r="O31" s="61"/>
      <c r="P31" s="61"/>
      <c r="Q31" s="61"/>
      <c r="R31" s="61"/>
      <c r="S31" s="61"/>
      <c r="T31" s="61"/>
      <c r="U31" s="61"/>
      <c r="V31" s="61"/>
      <c r="W31" s="61"/>
      <c r="X31" s="61"/>
      <c r="Y31" s="61"/>
      <c r="Z31" s="61"/>
    </row>
    <row r="32" spans="1:26" ht="35.450000000000003" customHeight="1">
      <c r="A32" s="127" t="s">
        <v>116</v>
      </c>
      <c r="B32" s="128"/>
      <c r="C32" s="128"/>
      <c r="D32" s="128"/>
      <c r="E32" s="128"/>
      <c r="F32" s="128"/>
      <c r="G32" s="128"/>
      <c r="H32" s="128"/>
      <c r="I32" s="128"/>
      <c r="J32" s="128"/>
    </row>
    <row r="33" spans="1:26" ht="32.25" customHeight="1">
      <c r="A33" s="15" t="s">
        <v>117</v>
      </c>
      <c r="B33" s="46"/>
      <c r="C33" s="17" t="s">
        <v>118</v>
      </c>
      <c r="D33" s="147"/>
      <c r="E33" s="148"/>
      <c r="F33" s="148"/>
      <c r="G33" s="148"/>
      <c r="H33" s="148"/>
      <c r="I33" s="148"/>
      <c r="J33" s="62"/>
      <c r="K33" s="55"/>
      <c r="L33" s="55"/>
      <c r="M33" s="55"/>
      <c r="N33" s="55"/>
      <c r="O33" s="55"/>
      <c r="P33" s="55"/>
      <c r="Q33" s="55"/>
      <c r="R33" s="55"/>
      <c r="S33" s="55"/>
      <c r="T33" s="55"/>
      <c r="U33" s="55"/>
      <c r="V33" s="55"/>
      <c r="W33" s="55"/>
      <c r="X33" s="55"/>
      <c r="Y33" s="55"/>
      <c r="Z33" s="55"/>
    </row>
    <row r="34" spans="1:26" ht="35.450000000000003" customHeight="1">
      <c r="A34" s="127" t="s">
        <v>119</v>
      </c>
      <c r="B34" s="128"/>
      <c r="C34" s="128"/>
      <c r="D34" s="128"/>
      <c r="E34" s="128"/>
      <c r="F34" s="128"/>
      <c r="G34" s="128"/>
      <c r="H34" s="128"/>
      <c r="I34" s="128"/>
      <c r="J34" s="128"/>
    </row>
    <row r="35" spans="1:26" ht="64.900000000000006" customHeight="1">
      <c r="A35" s="5"/>
      <c r="B35" s="8" t="s">
        <v>120</v>
      </c>
      <c r="C35" s="6" t="s">
        <v>121</v>
      </c>
      <c r="D35" s="6" t="s">
        <v>122</v>
      </c>
      <c r="E35" s="63" t="s">
        <v>102</v>
      </c>
      <c r="F35" s="140"/>
      <c r="G35" s="141"/>
      <c r="H35" s="141"/>
      <c r="I35" s="141"/>
      <c r="J35" s="142"/>
    </row>
    <row r="36" spans="1:26" ht="24" customHeight="1">
      <c r="A36" s="50" t="s">
        <v>123</v>
      </c>
      <c r="B36" s="46">
        <v>0</v>
      </c>
      <c r="C36" s="46">
        <v>0</v>
      </c>
      <c r="D36" s="8">
        <f>C36+B36</f>
        <v>0</v>
      </c>
      <c r="E36" s="56"/>
      <c r="F36" s="143"/>
      <c r="G36" s="144"/>
      <c r="H36" s="144"/>
      <c r="I36" s="144"/>
      <c r="J36" s="145"/>
      <c r="K36" s="55"/>
      <c r="L36" s="55"/>
      <c r="M36" s="55"/>
      <c r="N36" s="55"/>
      <c r="O36" s="55"/>
      <c r="P36" s="55"/>
      <c r="Q36" s="55"/>
      <c r="R36" s="55"/>
      <c r="S36" s="55"/>
      <c r="T36" s="55"/>
      <c r="U36" s="55"/>
      <c r="V36" s="55"/>
      <c r="W36" s="55"/>
      <c r="X36" s="55"/>
      <c r="Y36" s="55"/>
      <c r="Z36" s="55"/>
    </row>
    <row r="37" spans="1:26" ht="47.45" customHeight="1">
      <c r="A37" s="127" t="s">
        <v>124</v>
      </c>
      <c r="B37" s="128"/>
      <c r="C37" s="128"/>
      <c r="D37" s="128"/>
      <c r="E37" s="128"/>
      <c r="F37" s="128"/>
      <c r="G37" s="128"/>
      <c r="H37" s="128"/>
      <c r="I37" s="128"/>
      <c r="J37" s="128"/>
    </row>
    <row r="38" spans="1:26" ht="45.6" customHeight="1">
      <c r="A38" s="5"/>
      <c r="B38" s="6" t="s">
        <v>125</v>
      </c>
      <c r="C38" s="6" t="s">
        <v>126</v>
      </c>
      <c r="D38" s="123"/>
      <c r="E38" s="123"/>
      <c r="F38" s="123"/>
      <c r="G38" s="146"/>
      <c r="H38" s="146"/>
      <c r="I38" s="146"/>
      <c r="J38" s="146"/>
    </row>
    <row r="39" spans="1:26" ht="14.25" customHeight="1">
      <c r="A39" s="3" t="s">
        <v>127</v>
      </c>
      <c r="B39" s="46"/>
      <c r="C39" s="46"/>
      <c r="D39" s="123"/>
      <c r="E39" s="123"/>
      <c r="F39" s="123"/>
      <c r="G39" s="146"/>
      <c r="H39" s="146"/>
      <c r="I39" s="146"/>
      <c r="J39" s="146"/>
    </row>
    <row r="40" spans="1:26" ht="48.6" customHeight="1">
      <c r="A40" s="127" t="s">
        <v>128</v>
      </c>
      <c r="B40" s="128"/>
      <c r="C40" s="128"/>
      <c r="D40" s="128"/>
      <c r="E40" s="128"/>
      <c r="F40" s="128"/>
      <c r="G40" s="128"/>
      <c r="H40" s="128"/>
      <c r="I40" s="128"/>
      <c r="J40" s="128"/>
      <c r="Q40" s="64" t="s">
        <v>129</v>
      </c>
      <c r="R40" s="64" t="s">
        <v>130</v>
      </c>
      <c r="S40" s="65" t="s">
        <v>131</v>
      </c>
    </row>
    <row r="41" spans="1:26" ht="45" customHeight="1">
      <c r="A41" s="124"/>
      <c r="B41" s="124" t="s">
        <v>132</v>
      </c>
      <c r="C41" s="124" t="s">
        <v>133</v>
      </c>
      <c r="D41" s="124" t="s">
        <v>134</v>
      </c>
      <c r="E41" s="124" t="s">
        <v>135</v>
      </c>
      <c r="F41" s="124" t="s">
        <v>136</v>
      </c>
      <c r="G41" s="124" t="s">
        <v>137</v>
      </c>
      <c r="H41" s="124" t="s">
        <v>138</v>
      </c>
      <c r="I41" s="124"/>
      <c r="J41" s="139"/>
      <c r="Q41" s="64">
        <v>0</v>
      </c>
      <c r="R41" s="66">
        <f>($B$48-$E$48)*POWER(1+$M$3,Q41)</f>
        <v>0</v>
      </c>
      <c r="S41" s="64">
        <f>$C$48*POWER(1+$M$4,'Bilan énergétique'!Q41)</f>
        <v>0</v>
      </c>
    </row>
    <row r="42" spans="1:26" ht="37.15" customHeight="1">
      <c r="A42" s="124" t="s">
        <v>139</v>
      </c>
      <c r="B42" s="124"/>
      <c r="C42" s="124" t="s">
        <v>23</v>
      </c>
      <c r="D42" s="124"/>
      <c r="E42" s="124">
        <f>IF(C42="Relatives",(B42)*0.6,"Abs")</f>
        <v>0</v>
      </c>
      <c r="F42" s="124">
        <f>IF(C42="Relatives",(B42)*0.5,"Abs")</f>
        <v>0</v>
      </c>
      <c r="G42" s="124">
        <f>IF(C42="Relatives",(B42)*0.4,"Abs")</f>
        <v>0</v>
      </c>
      <c r="H42" s="124"/>
      <c r="I42" s="124"/>
      <c r="J42" s="139"/>
      <c r="K42" s="67"/>
      <c r="L42" s="67"/>
      <c r="M42" s="67"/>
      <c r="N42" s="67"/>
      <c r="O42" s="67"/>
      <c r="P42" s="67"/>
      <c r="Q42" s="65">
        <f>Q41+1</f>
        <v>1</v>
      </c>
      <c r="R42" s="66">
        <f>($B$48-$E$48)*POWER(1+$M$3,Q42)</f>
        <v>0</v>
      </c>
      <c r="S42" s="64">
        <f>$C$48*POWER(1+$M$4,'Bilan énergétique'!Q42)</f>
        <v>0</v>
      </c>
      <c r="T42" s="67"/>
      <c r="U42" s="67"/>
      <c r="V42" s="67"/>
      <c r="W42" s="67"/>
      <c r="X42" s="67"/>
      <c r="Y42" s="67"/>
      <c r="Z42" s="67"/>
    </row>
    <row r="43" spans="1:26" ht="30" customHeight="1">
      <c r="A43" s="127" t="s">
        <v>140</v>
      </c>
      <c r="B43" s="128"/>
      <c r="C43" s="128"/>
      <c r="D43" s="128"/>
      <c r="E43" s="128"/>
      <c r="F43" s="128"/>
      <c r="G43" s="128"/>
      <c r="H43" s="128"/>
      <c r="I43" s="128"/>
      <c r="J43" s="128"/>
      <c r="Q43" s="65">
        <f t="shared" ref="Q43:Q60" si="3">Q42+1</f>
        <v>2</v>
      </c>
      <c r="R43" s="66">
        <f t="shared" ref="R43:R60" si="4">($B$48-$E$48)*POWER(1+$M$3,Q43)</f>
        <v>0</v>
      </c>
      <c r="S43" s="64">
        <f>$C$48*POWER(1+$M$4,'Bilan énergétique'!Q43)</f>
        <v>0</v>
      </c>
    </row>
    <row r="44" spans="1:26" ht="32.450000000000003" customHeight="1">
      <c r="A44" s="7"/>
      <c r="B44" s="8" t="s">
        <v>141</v>
      </c>
      <c r="C44" s="8" t="s">
        <v>142</v>
      </c>
      <c r="D44" s="17" t="s">
        <v>143</v>
      </c>
      <c r="E44" s="88" t="s">
        <v>144</v>
      </c>
      <c r="F44" s="89" t="s">
        <v>145</v>
      </c>
      <c r="G44" s="90"/>
      <c r="H44" s="129"/>
      <c r="I44" s="129"/>
      <c r="J44" s="129"/>
      <c r="Q44" s="65">
        <f t="shared" si="3"/>
        <v>3</v>
      </c>
      <c r="R44" s="66">
        <f t="shared" si="4"/>
        <v>0</v>
      </c>
      <c r="S44" s="64">
        <f>$C$48*POWER(1+$M$4,'Bilan énergétique'!Q44)</f>
        <v>0</v>
      </c>
    </row>
    <row r="45" spans="1:26" ht="14.25" customHeight="1" thickBot="1">
      <c r="A45" s="4" t="s">
        <v>146</v>
      </c>
      <c r="B45" s="97"/>
      <c r="C45" s="98">
        <f>IFERROR(B45/'Données bâtiment'!B17,0)</f>
        <v>0</v>
      </c>
      <c r="D45" s="99"/>
      <c r="E45" s="88">
        <f>IFERROR(D45/A45,0)</f>
        <v>0</v>
      </c>
      <c r="F45" s="56"/>
      <c r="G45" s="91"/>
      <c r="H45" s="129"/>
      <c r="I45" s="129"/>
      <c r="J45" s="129"/>
      <c r="Q45" s="65">
        <f t="shared" si="3"/>
        <v>4</v>
      </c>
      <c r="R45" s="66">
        <f t="shared" si="4"/>
        <v>0</v>
      </c>
      <c r="S45" s="64">
        <f>$C$48*POWER(1+$M$4,'Bilan énergétique'!Q45)</f>
        <v>0</v>
      </c>
    </row>
    <row r="46" spans="1:26" ht="58.15" customHeight="1">
      <c r="A46" s="127" t="s">
        <v>147</v>
      </c>
      <c r="B46" s="128"/>
      <c r="C46" s="128"/>
      <c r="D46" s="128"/>
      <c r="E46" s="128"/>
      <c r="F46" s="128"/>
      <c r="G46" s="128"/>
      <c r="H46" s="128"/>
      <c r="I46" s="128"/>
      <c r="J46" s="128"/>
      <c r="Q46" s="65">
        <f t="shared" si="3"/>
        <v>5</v>
      </c>
      <c r="R46" s="66">
        <f t="shared" si="4"/>
        <v>0</v>
      </c>
      <c r="S46" s="64">
        <f>$C$48*POWER(1+$M$4,'Bilan énergétique'!Q46)</f>
        <v>0</v>
      </c>
    </row>
    <row r="47" spans="1:26" ht="54.6" customHeight="1">
      <c r="A47" s="68" t="s">
        <v>148</v>
      </c>
      <c r="B47" s="19" t="s">
        <v>149</v>
      </c>
      <c r="C47" s="125" t="s">
        <v>150</v>
      </c>
      <c r="D47" s="125"/>
      <c r="E47" s="19" t="s">
        <v>151</v>
      </c>
      <c r="F47" s="92"/>
      <c r="G47" s="149"/>
      <c r="H47" s="150"/>
      <c r="I47" s="150"/>
      <c r="J47" s="69"/>
      <c r="Q47" s="65">
        <f t="shared" si="3"/>
        <v>6</v>
      </c>
      <c r="R47" s="66">
        <f t="shared" si="4"/>
        <v>0</v>
      </c>
      <c r="S47" s="64">
        <f>$C$48*POWER(1+$M$4,'Bilan énergétique'!Q47)</f>
        <v>0</v>
      </c>
    </row>
    <row r="48" spans="1:26" ht="14.25" customHeight="1">
      <c r="A48" s="21" t="s">
        <v>152</v>
      </c>
      <c r="B48" s="20">
        <f>E12</f>
        <v>0</v>
      </c>
      <c r="C48" s="126"/>
      <c r="D48" s="126"/>
      <c r="E48" s="39"/>
      <c r="F48" s="91"/>
      <c r="G48" s="150"/>
      <c r="H48" s="150"/>
      <c r="I48" s="150"/>
      <c r="J48" s="69"/>
      <c r="Q48" s="65">
        <f t="shared" si="3"/>
        <v>7</v>
      </c>
      <c r="R48" s="66">
        <f t="shared" si="4"/>
        <v>0</v>
      </c>
      <c r="S48" s="64">
        <f>$C$48*POWER(1+$M$4,'Bilan énergétique'!Q48)</f>
        <v>0</v>
      </c>
    </row>
    <row r="49" spans="1:19" ht="14.25" customHeight="1">
      <c r="C49" s="18"/>
      <c r="D49" s="18"/>
      <c r="E49" s="18"/>
      <c r="F49" s="18"/>
      <c r="Q49" s="65">
        <f t="shared" si="3"/>
        <v>8</v>
      </c>
      <c r="R49" s="66">
        <f t="shared" si="4"/>
        <v>0</v>
      </c>
      <c r="S49" s="64">
        <f>$C$48*POWER(1+$M$4,'Bilan énergétique'!Q49)</f>
        <v>0</v>
      </c>
    </row>
    <row r="50" spans="1:19" ht="14.25" customHeight="1">
      <c r="Q50" s="65">
        <f t="shared" si="3"/>
        <v>9</v>
      </c>
      <c r="R50" s="66">
        <f t="shared" si="4"/>
        <v>0</v>
      </c>
      <c r="S50" s="64">
        <f>$C$48*POWER(1+$M$4,'Bilan énergétique'!Q50)</f>
        <v>0</v>
      </c>
    </row>
    <row r="51" spans="1:19" ht="14.25" customHeight="1">
      <c r="A51" s="13"/>
      <c r="B51" s="70"/>
      <c r="C51" s="18"/>
      <c r="Q51" s="65">
        <f t="shared" si="3"/>
        <v>10</v>
      </c>
      <c r="R51" s="66">
        <f t="shared" si="4"/>
        <v>0</v>
      </c>
      <c r="S51" s="64">
        <f>$C$48*POWER(1+$M$4,'Bilan énergétique'!Q51)</f>
        <v>0</v>
      </c>
    </row>
    <row r="52" spans="1:19" ht="14.25" customHeight="1">
      <c r="A52" s="112"/>
      <c r="B52" s="113"/>
      <c r="C52" s="114"/>
      <c r="D52" s="18"/>
      <c r="Q52" s="65">
        <f>Q51+1</f>
        <v>11</v>
      </c>
      <c r="R52" s="66">
        <f t="shared" si="4"/>
        <v>0</v>
      </c>
      <c r="S52" s="64">
        <f>$C$48*POWER(1+$M$4,'Bilan énergétique'!Q52)</f>
        <v>0</v>
      </c>
    </row>
    <row r="53" spans="1:19" ht="39" customHeight="1">
      <c r="A53" s="115"/>
      <c r="B53" s="112"/>
      <c r="C53" s="112"/>
      <c r="D53" s="18"/>
      <c r="F53" s="18"/>
      <c r="Q53" s="65">
        <f t="shared" si="3"/>
        <v>12</v>
      </c>
      <c r="R53" s="66">
        <f t="shared" si="4"/>
        <v>0</v>
      </c>
      <c r="S53" s="64">
        <f>$C$48*POWER(1+$M$4,'Bilan énergétique'!Q53)</f>
        <v>0</v>
      </c>
    </row>
    <row r="54" spans="1:19" ht="14.25" customHeight="1">
      <c r="A54" s="115"/>
      <c r="B54" s="116"/>
      <c r="C54" s="116"/>
      <c r="D54" s="18"/>
      <c r="Q54" s="65">
        <f t="shared" si="3"/>
        <v>13</v>
      </c>
      <c r="R54" s="66">
        <f t="shared" si="4"/>
        <v>0</v>
      </c>
      <c r="S54" s="64">
        <f>$C$48*POWER(1+$M$4,'Bilan énergétique'!Q54)</f>
        <v>0</v>
      </c>
    </row>
    <row r="55" spans="1:19" ht="14.25" customHeight="1">
      <c r="A55" s="18"/>
      <c r="B55" s="18"/>
      <c r="C55" s="18"/>
      <c r="Q55" s="65">
        <f t="shared" si="3"/>
        <v>14</v>
      </c>
      <c r="R55" s="66">
        <f t="shared" si="4"/>
        <v>0</v>
      </c>
      <c r="S55" s="64">
        <f>$C$48*POWER(1+$M$4,'Bilan énergétique'!Q55)</f>
        <v>0</v>
      </c>
    </row>
    <row r="56" spans="1:19" ht="14.25" customHeight="1">
      <c r="Q56" s="65">
        <f t="shared" si="3"/>
        <v>15</v>
      </c>
      <c r="R56" s="66">
        <f t="shared" si="4"/>
        <v>0</v>
      </c>
      <c r="S56" s="64">
        <f>$C$48*POWER(1+$M$4,'Bilan énergétique'!Q56)</f>
        <v>0</v>
      </c>
    </row>
    <row r="57" spans="1:19" ht="14.25" customHeight="1">
      <c r="Q57" s="65">
        <f t="shared" si="3"/>
        <v>16</v>
      </c>
      <c r="R57" s="66">
        <f t="shared" si="4"/>
        <v>0</v>
      </c>
      <c r="S57" s="64">
        <f>$C$48*POWER(1+$M$4,'Bilan énergétique'!Q57)</f>
        <v>0</v>
      </c>
    </row>
    <row r="58" spans="1:19" ht="14.25" customHeight="1">
      <c r="Q58" s="65">
        <f t="shared" si="3"/>
        <v>17</v>
      </c>
      <c r="R58" s="66">
        <f t="shared" si="4"/>
        <v>0</v>
      </c>
      <c r="S58" s="64">
        <f>$C$48*POWER(1+$M$4,'Bilan énergétique'!Q58)</f>
        <v>0</v>
      </c>
    </row>
    <row r="59" spans="1:19" ht="14.25" customHeight="1">
      <c r="Q59" s="65">
        <f t="shared" si="3"/>
        <v>18</v>
      </c>
      <c r="R59" s="66">
        <f t="shared" si="4"/>
        <v>0</v>
      </c>
      <c r="S59" s="64">
        <f>$C$48*POWER(1+$M$4,'Bilan énergétique'!Q59)</f>
        <v>0</v>
      </c>
    </row>
    <row r="60" spans="1:19" ht="14.25" customHeight="1">
      <c r="Q60" s="65">
        <f t="shared" si="3"/>
        <v>19</v>
      </c>
      <c r="R60" s="66">
        <f t="shared" si="4"/>
        <v>0</v>
      </c>
      <c r="S60" s="64">
        <f>$C$48*POWER(1+$M$4,'Bilan énergétique'!Q60)</f>
        <v>0</v>
      </c>
    </row>
    <row r="61" spans="1:19" ht="14.25" customHeight="1">
      <c r="Q61" s="67"/>
    </row>
    <row r="62" spans="1:19" ht="14.25" customHeight="1"/>
    <row r="63" spans="1:19" ht="14.25" customHeight="1"/>
    <row r="64" spans="1:19"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sheetData>
  <mergeCells count="31">
    <mergeCell ref="J41:J42"/>
    <mergeCell ref="A32:J32"/>
    <mergeCell ref="A34:J34"/>
    <mergeCell ref="A37:J37"/>
    <mergeCell ref="A40:J40"/>
    <mergeCell ref="F35:J36"/>
    <mergeCell ref="F38:J39"/>
    <mergeCell ref="A25:J25"/>
    <mergeCell ref="L2:M2"/>
    <mergeCell ref="A5:J5"/>
    <mergeCell ref="A7:J7"/>
    <mergeCell ref="A14:J14"/>
    <mergeCell ref="C13:J13"/>
    <mergeCell ref="G47:I48"/>
    <mergeCell ref="C47:D47"/>
    <mergeCell ref="C48:D48"/>
    <mergeCell ref="A43:J43"/>
    <mergeCell ref="A46:J46"/>
    <mergeCell ref="H44:J45"/>
    <mergeCell ref="D33:I33"/>
    <mergeCell ref="E38:E39"/>
    <mergeCell ref="D38:D39"/>
    <mergeCell ref="A41:A42"/>
    <mergeCell ref="B41:B42"/>
    <mergeCell ref="C41:C42"/>
    <mergeCell ref="D41:D42"/>
    <mergeCell ref="E41:E42"/>
    <mergeCell ref="F41:F42"/>
    <mergeCell ref="G41:G42"/>
    <mergeCell ref="H41:H42"/>
    <mergeCell ref="I41:I42"/>
  </mergeCells>
  <pageMargins left="0.7" right="0.7" top="0.75" bottom="0.75" header="0" footer="0"/>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8FC031FE-305B-4C32-A9E7-1A099E7BF144}">
            <xm:f>NOT(ISERROR(SEARCH(Listes!$C$2,H3)))</xm:f>
            <xm:f>Listes!$C$2</xm:f>
            <x14:dxf>
              <font>
                <color theme="0"/>
              </font>
              <fill>
                <patternFill>
                  <bgColor theme="7" tint="0.39994506668294322"/>
                </patternFill>
              </fill>
            </x14:dxf>
          </x14:cfRule>
          <x14:cfRule type="containsText" priority="7" operator="containsText" id="{5548376A-8241-42C7-B310-7CB854654493}">
            <xm:f>NOT(ISERROR(SEARCH(Listes!$C$1,H3)))</xm:f>
            <xm:f>Listes!$C$1</xm:f>
            <x14:dxf>
              <font>
                <color theme="0"/>
              </font>
              <fill>
                <patternFill>
                  <bgColor theme="6" tint="-0.24994659260841701"/>
                </patternFill>
              </fill>
            </x14:dxf>
          </x14:cfRule>
          <xm:sqref>H3</xm:sqref>
        </x14:conditionalFormatting>
        <x14:conditionalFormatting xmlns:xm="http://schemas.microsoft.com/office/excel/2006/main">
          <x14:cfRule type="containsText" priority="11" operator="containsText" id="{362E8637-51DD-4C45-96F0-C780FDE53382}">
            <xm:f>NOT(ISERROR(SEARCH(Listes!$D$2,H8)))</xm:f>
            <xm:f>Listes!$D$2</xm:f>
            <x14:dxf>
              <font>
                <color theme="0"/>
              </font>
              <fill>
                <patternFill>
                  <bgColor rgb="FFFF0000"/>
                </patternFill>
              </fill>
            </x14:dxf>
          </x14:cfRule>
          <x14:cfRule type="containsText" priority="12" operator="containsText" id="{EC687A3B-1B36-4C4F-A95B-44477C324591}">
            <xm:f>NOT(ISERROR(SEARCH(Listes!$D$3,H8)))</xm:f>
            <xm:f>Listes!$D$3</xm:f>
            <x14:dxf>
              <font>
                <color theme="0"/>
              </font>
              <fill>
                <patternFill>
                  <bgColor rgb="FFF58427"/>
                </patternFill>
              </fill>
            </x14:dxf>
          </x14:cfRule>
          <x14:cfRule type="containsText" priority="13" operator="containsText" id="{864477AB-4385-46D3-BD10-34F133F7A551}">
            <xm:f>NOT(ISERROR(SEARCH(Listes!$D$1,H8)))</xm:f>
            <xm:f>Listes!$D$1</xm:f>
            <x14:dxf>
              <font>
                <color theme="0"/>
              </font>
              <fill>
                <patternFill>
                  <bgColor rgb="FF00B050"/>
                </patternFill>
              </fill>
            </x14:dxf>
          </x14:cfRule>
          <xm:sqref>H8:H11</xm:sqref>
        </x14:conditionalFormatting>
        <x14:conditionalFormatting xmlns:xm="http://schemas.microsoft.com/office/excel/2006/main">
          <x14:cfRule type="containsText" priority="3" operator="containsText" id="{93C4B25A-4741-4E46-A2A7-8286A9E4F5FE}">
            <xm:f>NOT(ISERROR(SEARCH(Listes!$D$2,H16)))</xm:f>
            <xm:f>Listes!$D$2</xm:f>
            <x14:dxf>
              <font>
                <color theme="0"/>
              </font>
              <fill>
                <patternFill>
                  <bgColor rgb="FFFF0000"/>
                </patternFill>
              </fill>
            </x14:dxf>
          </x14:cfRule>
          <x14:cfRule type="containsText" priority="4" operator="containsText" id="{DB623DF1-9C7D-4DB9-91D6-21B9036328A9}">
            <xm:f>NOT(ISERROR(SEARCH(Listes!$D$3,H16)))</xm:f>
            <xm:f>Listes!$D$3</xm:f>
            <x14:dxf>
              <font>
                <color theme="0"/>
              </font>
              <fill>
                <patternFill>
                  <bgColor rgb="FFF58427"/>
                </patternFill>
              </fill>
            </x14:dxf>
          </x14:cfRule>
          <x14:cfRule type="containsText" priority="5" operator="containsText" id="{73A6A4D3-6845-4B45-9764-1E71B530E65D}">
            <xm:f>NOT(ISERROR(SEARCH(Listes!$D$1,H16)))</xm:f>
            <xm:f>Listes!$D$1</xm:f>
            <x14:dxf>
              <font>
                <color theme="0"/>
              </font>
              <fill>
                <patternFill>
                  <bgColor rgb="FF00B050"/>
                </patternFill>
              </fill>
            </x14:dxf>
          </x14:cfRule>
          <xm:sqref>H16:H23 H28:H31</xm:sqref>
        </x14:conditionalFormatting>
        <x14:conditionalFormatting xmlns:xm="http://schemas.microsoft.com/office/excel/2006/main">
          <x14:cfRule type="containsText" priority="1" operator="containsText" id="{2057A123-B1B6-4BF0-AE7D-D34A03C6BFE3}">
            <xm:f>NOT(ISERROR(SEARCH(Listes!$C$2,J3)))</xm:f>
            <xm:f>Listes!$C$2</xm:f>
            <x14:dxf>
              <font>
                <color theme="0"/>
              </font>
              <fill>
                <patternFill>
                  <bgColor theme="7" tint="0.39994506668294322"/>
                </patternFill>
              </fill>
            </x14:dxf>
          </x14:cfRule>
          <x14:cfRule type="containsText" priority="2" operator="containsText" id="{B87B6995-B428-4B0F-8BE2-90290993C418}">
            <xm:f>NOT(ISERROR(SEARCH(Listes!$C$1,J3)))</xm:f>
            <xm:f>Listes!$C$1</xm:f>
            <x14:dxf>
              <font>
                <color theme="0"/>
              </font>
              <fill>
                <patternFill>
                  <bgColor theme="6" tint="-0.24994659260841701"/>
                </patternFill>
              </fill>
            </x14:dxf>
          </x14:cfRule>
          <xm:sqref>J3</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ErrorMessage="1" xr:uid="{00000000-0002-0000-0300-000000000000}">
          <x14:formula1>
            <xm:f>Listes!$C$1:$C$2</xm:f>
          </x14:formula1>
          <xm:sqref>H3 J3</xm:sqref>
        </x14:dataValidation>
        <x14:dataValidation type="list" allowBlank="1" showErrorMessage="1" xr:uid="{00000000-0002-0000-0300-000001000000}">
          <x14:formula1>
            <xm:f>Listes!$A$1:$A$9</xm:f>
          </x14:formula1>
          <xm:sqref>B4 A8:A11</xm:sqref>
        </x14:dataValidation>
        <x14:dataValidation type="list" allowBlank="1" showInputMessage="1" showErrorMessage="1" xr:uid="{00000000-0002-0000-0300-000002000000}">
          <x14:formula1>
            <xm:f>Listes!$D$1:$D$3</xm:f>
          </x14:formula1>
          <xm:sqref>H8:H11 H16:H23</xm:sqref>
        </x14:dataValidation>
        <x14:dataValidation type="list" allowBlank="1" showInputMessage="1" showErrorMessage="1" xr:uid="{00000000-0002-0000-0300-000003000000}">
          <x14:formula1>
            <xm:f>Listes!$E$1:$E$2</xm:f>
          </x14:formula1>
          <xm:sqref>H42</xm:sqref>
        </x14:dataValidation>
        <x14:dataValidation type="list" allowBlank="1" showInputMessage="1" showErrorMessage="1" xr:uid="{00000000-0002-0000-0300-000004000000}">
          <x14:formula1>
            <xm:f>Listes!$F$1:$F$120</xm:f>
          </x14:formula1>
          <xm:sqref>D42</xm:sqref>
        </x14:dataValidation>
        <x14:dataValidation type="list" allowBlank="1" showInputMessage="1" showErrorMessage="1" xr:uid="{6633E229-B900-4F18-B563-80D340B9000C}">
          <x14:formula1>
            <xm:f>Listes!$H$1:$H$2</xm:f>
          </x14:formula1>
          <xm:sqref>C42</xm:sqref>
        </x14:dataValidation>
        <x14:dataValidation type="list" allowBlank="1" showInputMessage="1" showErrorMessage="1" xr:uid="{8510BD50-9467-4380-8108-FB15C105657B}">
          <x14:formula1>
            <xm:f>Listes!$J$15:$J$50</xm:f>
          </x14:formula1>
          <xm:sqref>B54</xm:sqref>
        </x14:dataValidation>
        <x14:dataValidation type="list" allowBlank="1" showInputMessage="1" showErrorMessage="1" xr:uid="{00000000-0002-0000-0300-000005000000}">
          <x14:formula1>
            <xm:f>Listes!$G$2:$G$4</xm:f>
          </x14:formula1>
          <xm:sqref>G45</xm:sqref>
        </x14:dataValidation>
        <x14:dataValidation type="list" allowBlank="1" showInputMessage="1" showErrorMessage="1" xr:uid="{85B1C025-EE9A-40F2-99FF-5AB5D0A25D4A}">
          <x14:formula1>
            <xm:f>Listes!$G$1:$G$4</xm:f>
          </x14:formula1>
          <xm:sqref>J8:J11 J16:J23 E36 F45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08145e7-ee33-4dbb-a833-14a8691df608" xsi:nil="true"/>
    <lcf76f155ced4ddcb4097134ff3c332f xmlns="b72df465-0a70-4f09-9efa-9511c0e5a1ce">
      <Terms xmlns="http://schemas.microsoft.com/office/infopath/2007/PartnerControls"/>
    </lcf76f155ced4ddcb4097134ff3c332f>
    <SharedWithUsers xmlns="008145e7-ee33-4dbb-a833-14a8691df608">
      <UserInfo>
        <DisplayName/>
        <AccountId xsi:nil="true"/>
        <AccountType/>
      </UserInfo>
    </SharedWithUsers>
    <Analyste xmlns="b72df465-0a70-4f09-9efa-9511c0e5a1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FF12A5EDFA6D34ABED764C7F610869E" ma:contentTypeVersion="19" ma:contentTypeDescription="Crée un document." ma:contentTypeScope="" ma:versionID="9a51cdba09f3eec1220b721ff41803b9">
  <xsd:schema xmlns:xsd="http://www.w3.org/2001/XMLSchema" xmlns:xs="http://www.w3.org/2001/XMLSchema" xmlns:p="http://schemas.microsoft.com/office/2006/metadata/properties" xmlns:ns2="b72df465-0a70-4f09-9efa-9511c0e5a1ce" xmlns:ns3="008145e7-ee33-4dbb-a833-14a8691df608" targetNamespace="http://schemas.microsoft.com/office/2006/metadata/properties" ma:root="true" ma:fieldsID="087da8aec7161a68fa2f5bd2447be676" ns2:_="" ns3:_="">
    <xsd:import namespace="b72df465-0a70-4f09-9efa-9511c0e5a1ce"/>
    <xsd:import namespace="008145e7-ee33-4dbb-a833-14a8691df60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Analys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2df465-0a70-4f09-9efa-9511c0e5a1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c5a7352c-6e6d-421d-a3f4-3fffd81c0c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Analyste" ma:index="26" nillable="true" ma:displayName="Analyste" ma:format="Dropdown" ma:internalName="Analyst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8145e7-ee33-4dbb-a833-14a8691df60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32a697f9-523c-4fa6-9e9f-290f6f9e58a2}" ma:internalName="TaxCatchAll" ma:showField="CatchAllData" ma:web="008145e7-ee33-4dbb-a833-14a8691df6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7F729D-9586-4096-A202-3FA7A9455A61}"/>
</file>

<file path=customXml/itemProps2.xml><?xml version="1.0" encoding="utf-8"?>
<ds:datastoreItem xmlns:ds="http://schemas.openxmlformats.org/officeDocument/2006/customXml" ds:itemID="{A9FB8231-EC4A-4153-A7D7-A66136FD18BD}"/>
</file>

<file path=customXml/itemProps3.xml><?xml version="1.0" encoding="utf-8"?>
<ds:datastoreItem xmlns:ds="http://schemas.openxmlformats.org/officeDocument/2006/customXml" ds:itemID="{0CD3CCC9-88F5-4369-8E20-DE5422ECD15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lchanussot</dc:creator>
  <cp:keywords/>
  <dc:description/>
  <cp:lastModifiedBy/>
  <cp:revision/>
  <dcterms:created xsi:type="dcterms:W3CDTF">2023-07-04T16:30:01Z</dcterms:created>
  <dcterms:modified xsi:type="dcterms:W3CDTF">2025-05-15T15:34:49Z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0x0101001DF35234FBE43645B5D46ADD0CFF7625</vt:lpwstr>
  </property>
  <property fmtid="{D5CDD505-2E9C-101B-9397-08002B2CF9AE}" pid="3" name="MediaServiceImageTags">
    <vt:lpwstr/>
  </property>
  <property fmtid="{D5CDD505-2E9C-101B-9397-08002B2CF9AE}" pid="4" name="Order">
    <vt:r8>1591900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